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7795" windowHeight="1207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56" i="1" l="1"/>
  <c r="J40" i="1" s="1"/>
  <c r="J39" i="1" s="1"/>
  <c r="I56" i="1"/>
  <c r="H56" i="1"/>
  <c r="K55" i="1"/>
  <c r="K53" i="1"/>
  <c r="J53" i="1"/>
  <c r="I53" i="1"/>
  <c r="H53" i="1"/>
  <c r="K46" i="1"/>
  <c r="J46" i="1"/>
  <c r="I46" i="1"/>
  <c r="H46" i="1"/>
  <c r="K42" i="1"/>
  <c r="J42" i="1"/>
  <c r="I42" i="1"/>
  <c r="H42" i="1"/>
  <c r="K41" i="1"/>
  <c r="K12" i="1" s="1"/>
  <c r="L12" i="1" s="1"/>
  <c r="J41" i="1"/>
  <c r="I41" i="1"/>
  <c r="H41" i="1"/>
  <c r="H12" i="1" s="1"/>
  <c r="K40" i="1"/>
  <c r="K39" i="1" s="1"/>
  <c r="L39" i="1" s="1"/>
  <c r="I40" i="1"/>
  <c r="H40" i="1"/>
  <c r="I39" i="1"/>
  <c r="H39" i="1"/>
  <c r="L38" i="1"/>
  <c r="K37" i="1"/>
  <c r="L37" i="1" s="1"/>
  <c r="I37" i="1"/>
  <c r="H37" i="1"/>
  <c r="L36" i="1"/>
  <c r="L35" i="1"/>
  <c r="L34" i="1"/>
  <c r="L33" i="1"/>
  <c r="L32" i="1"/>
  <c r="K31" i="1"/>
  <c r="L31" i="1" s="1"/>
  <c r="J31" i="1"/>
  <c r="I31" i="1"/>
  <c r="H31" i="1"/>
  <c r="L30" i="1"/>
  <c r="K29" i="1"/>
  <c r="L29" i="1" s="1"/>
  <c r="J29" i="1"/>
  <c r="I29" i="1"/>
  <c r="H29" i="1"/>
  <c r="L28" i="1"/>
  <c r="K27" i="1"/>
  <c r="L27" i="1" s="1"/>
  <c r="J27" i="1"/>
  <c r="I27" i="1"/>
  <c r="H27" i="1"/>
  <c r="L26" i="1"/>
  <c r="L25" i="1"/>
  <c r="L24" i="1"/>
  <c r="L23" i="1"/>
  <c r="L22" i="1"/>
  <c r="K22" i="1"/>
  <c r="J22" i="1"/>
  <c r="I22" i="1"/>
  <c r="H22" i="1"/>
  <c r="L20" i="1"/>
  <c r="L19" i="1"/>
  <c r="L18" i="1"/>
  <c r="L17" i="1"/>
  <c r="K17" i="1"/>
  <c r="J17" i="1"/>
  <c r="I17" i="1"/>
  <c r="I14" i="1" s="1"/>
  <c r="H17" i="1"/>
  <c r="H14" i="1" s="1"/>
  <c r="L16" i="1"/>
  <c r="K15" i="1"/>
  <c r="L15" i="1" s="1"/>
  <c r="J15" i="1"/>
  <c r="J14" i="1" s="1"/>
  <c r="I15" i="1"/>
  <c r="H15" i="1"/>
  <c r="K14" i="1"/>
  <c r="K13" i="1" s="1"/>
  <c r="J12" i="1"/>
  <c r="I12" i="1"/>
  <c r="H11" i="1" l="1"/>
  <c r="H10" i="1" s="1"/>
  <c r="H13" i="1"/>
  <c r="J13" i="1"/>
  <c r="J11" i="1"/>
  <c r="J10" i="1" s="1"/>
  <c r="I11" i="1"/>
  <c r="I10" i="1" s="1"/>
  <c r="I13" i="1"/>
  <c r="L13" i="1"/>
  <c r="K11" i="1"/>
  <c r="L14" i="1"/>
  <c r="L11" i="1" l="1"/>
  <c r="K10" i="1"/>
  <c r="L10" i="1" s="1"/>
</calcChain>
</file>

<file path=xl/sharedStrings.xml><?xml version="1.0" encoding="utf-8"?>
<sst xmlns="http://schemas.openxmlformats.org/spreadsheetml/2006/main" count="196" uniqueCount="83">
  <si>
    <t>Таблица 9</t>
  </si>
  <si>
    <t>Отчет</t>
  </si>
  <si>
    <t xml:space="preserve">об использовании бюджетных ассигнований областного бюджета </t>
  </si>
  <si>
    <t>на реализацию государственной программы  «Развитие транспортной системы Оренбургской области»</t>
  </si>
  <si>
    <t>по состоянию на 31.12.2020</t>
  </si>
  <si>
    <t>№ п/п</t>
  </si>
  <si>
    <t>Статус</t>
  </si>
  <si>
    <t>Наименование государственной программы, подпрограммы государственной программы, ведомственной целевой программы, основного мероприятия</t>
  </si>
  <si>
    <t>Ответственный исполнитель, соисполнители, участники</t>
  </si>
  <si>
    <t>Код бюджетной классификации</t>
  </si>
  <si>
    <t xml:space="preserve">Расходы (тыс. рублей)
</t>
  </si>
  <si>
    <t>ГРБС</t>
  </si>
  <si>
    <t>Рз Пр</t>
  </si>
  <si>
    <t>ЦСР</t>
  </si>
  <si>
    <t>утверждено сводной бюджетной росписью на 1 января отчетного года</t>
  </si>
  <si>
    <t>утверждено сводной бюджетной росписью на отчетную дату</t>
  </si>
  <si>
    <t>утверждено в государственной программе на отчетную дату</t>
  </si>
  <si>
    <t>кассовое исполнение</t>
  </si>
  <si>
    <t>1.</t>
  </si>
  <si>
    <t>Государственная программа</t>
  </si>
  <si>
    <t xml:space="preserve">«Развитие транспортной системы Оренбургской области» </t>
  </si>
  <si>
    <t>всего</t>
  </si>
  <si>
    <t>Х</t>
  </si>
  <si>
    <t>МСЖКДХиТ</t>
  </si>
  <si>
    <t>МО</t>
  </si>
  <si>
    <t>Подпрограмма 1</t>
  </si>
  <si>
    <t>«Дорожное хозяйство Оренбургской области»</t>
  </si>
  <si>
    <t>Основное 
мероприятие 1</t>
  </si>
  <si>
    <t>«Строительство и реконструкция 
автомобильных дорог регионального и межмуниципального значения и искусственных сооружений на них»</t>
  </si>
  <si>
    <t>04 09</t>
  </si>
  <si>
    <t>1710140010</t>
  </si>
  <si>
    <t>Основное 
мероприятие 2</t>
  </si>
  <si>
    <t>«Содействие развитию сети автомобильных дорог общего пользования местного значения»</t>
  </si>
  <si>
    <t>1710280010</t>
  </si>
  <si>
    <t>1710280410</t>
  </si>
  <si>
    <t>1710281320</t>
  </si>
  <si>
    <t>1710253903</t>
  </si>
  <si>
    <t>Основное 
мероприятие 3</t>
  </si>
  <si>
    <t>«Капитальный ремонт, ремонт и содержание автомобильных дорог регионального и межмуниципального значения и искусственных сооружений на них»</t>
  </si>
  <si>
    <t>171035390F</t>
  </si>
  <si>
    <t>1710390920</t>
  </si>
  <si>
    <t>1710393200</t>
  </si>
  <si>
    <t>Основное мероприятие  4</t>
  </si>
  <si>
    <t>«Обеспечение реализации подпрограммы»</t>
  </si>
  <si>
    <t>1710490760</t>
  </si>
  <si>
    <t>Основное мероприятие  5</t>
  </si>
  <si>
    <t>«Строительство, реконструкция и ремонт уникальных искусственных сооружений»</t>
  </si>
  <si>
    <t>1710553902</t>
  </si>
  <si>
    <t>Региональный проект</t>
  </si>
  <si>
    <t>«Безопасные и качественные автомобильные дороги» в рамках реализации национального проекта «Безопасные и качественные автомобильные дороги»</t>
  </si>
  <si>
    <t>171 R1 53931</t>
  </si>
  <si>
    <t>171 R1 80410</t>
  </si>
  <si>
    <t>171 R1 81250</t>
  </si>
  <si>
    <t>171 R1 94040</t>
  </si>
  <si>
    <t>171 R1 58560</t>
  </si>
  <si>
    <t xml:space="preserve"> -</t>
  </si>
  <si>
    <t>«Общесистемные меры развития дорожного хозяйства»</t>
  </si>
  <si>
    <t>171 R2 54180</t>
  </si>
  <si>
    <t>Подпрограмма 2</t>
  </si>
  <si>
    <t>«Развитие системы общественного пассажирского транспорта в Оренбургской области»</t>
  </si>
  <si>
    <t>851</t>
  </si>
  <si>
    <t>871</t>
  </si>
  <si>
    <t>Основное мероприятие 1</t>
  </si>
  <si>
    <t>«Государственная поддержка железнодорожного транспорта»</t>
  </si>
  <si>
    <t>04 08</t>
  </si>
  <si>
    <t>17 2 01 90730</t>
  </si>
  <si>
    <t>10 03</t>
  </si>
  <si>
    <t>17 2 01 90740</t>
  </si>
  <si>
    <t>17 2 01 92060</t>
  </si>
  <si>
    <t>Основное мероприятие 2</t>
  </si>
  <si>
    <t>«Содействие повышению доступности воздушных перевозок населения»</t>
  </si>
  <si>
    <t>17 2 02 90720</t>
  </si>
  <si>
    <t>17 2 02 92900</t>
  </si>
  <si>
    <t>17 2 02 40010</t>
  </si>
  <si>
    <t>17 2 02 9488V</t>
  </si>
  <si>
    <t>17 2 02 93840</t>
  </si>
  <si>
    <t>17 2 02 93990</t>
  </si>
  <si>
    <t>Основное мероприятие 3</t>
  </si>
  <si>
    <t>«Обеспечение осуществления отдельных государственных полномочий по организации перевозок граждан до территорий садоводческих и огороднических некоммерческих товариществ по межмуниципальным маршрутам»</t>
  </si>
  <si>
    <t>17 2 03 80960</t>
  </si>
  <si>
    <t>Основное мероприятие 4</t>
  </si>
  <si>
    <t>«Обеспечение равной доступности услуг общественного транспорта для отдельных категорий граждан»</t>
  </si>
  <si>
    <t>17 2 04 93810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</si>
</sst>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5" formatCode="#,##0.0_ ;\-#,##0.0\ 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2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wrapText="1"/>
    </xf>
    <xf numFmtId="0" fontId="4" fillId="2" borderId="0" xfId="0" applyFont="1" applyFill="1" applyAlignment="1"/>
    <xf numFmtId="0" fontId="2" fillId="2" borderId="0" xfId="0" applyFont="1" applyFill="1" applyAlignment="1"/>
    <xf numFmtId="0" fontId="2" fillId="0" borderId="0" xfId="0" applyFont="1" applyFill="1" applyAlignment="1"/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165" fontId="2" fillId="2" borderId="0" xfId="0" applyNumberFormat="1" applyFont="1" applyFill="1"/>
    <xf numFmtId="0" fontId="0" fillId="2" borderId="1" xfId="0" applyFill="1" applyBorder="1" applyAlignment="1"/>
    <xf numFmtId="0" fontId="5" fillId="2" borderId="1" xfId="0" applyFont="1" applyFill="1" applyBorder="1" applyAlignment="1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/>
    </xf>
    <xf numFmtId="165" fontId="2" fillId="0" borderId="1" xfId="1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center" vertical="top" wrapText="1"/>
    </xf>
    <xf numFmtId="0" fontId="0" fillId="2" borderId="1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vertical="top"/>
    </xf>
    <xf numFmtId="0" fontId="2" fillId="0" borderId="5" xfId="0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top"/>
    </xf>
    <xf numFmtId="0" fontId="2" fillId="0" borderId="7" xfId="0" applyFont="1" applyFill="1" applyBorder="1" applyAlignment="1">
      <alignment vertical="top"/>
    </xf>
    <xf numFmtId="0" fontId="2" fillId="0" borderId="7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49" fontId="2" fillId="0" borderId="1" xfId="0" applyNumberFormat="1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vertical="top"/>
    </xf>
    <xf numFmtId="0" fontId="2" fillId="0" borderId="6" xfId="0" applyFont="1" applyFill="1" applyBorder="1" applyAlignment="1">
      <alignment vertical="top" wrapText="1"/>
    </xf>
    <xf numFmtId="0" fontId="2" fillId="0" borderId="5" xfId="0" applyFont="1" applyFill="1" applyBorder="1" applyAlignment="1">
      <alignment vertical="top" wrapText="1"/>
    </xf>
    <xf numFmtId="0" fontId="2" fillId="0" borderId="5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7" xfId="0" applyFill="1" applyBorder="1" applyAlignment="1"/>
    <xf numFmtId="0" fontId="2" fillId="0" borderId="5" xfId="0" applyFont="1" applyFill="1" applyBorder="1" applyAlignment="1"/>
    <xf numFmtId="0" fontId="2" fillId="0" borderId="6" xfId="0" applyFont="1" applyFill="1" applyBorder="1" applyAlignment="1"/>
    <xf numFmtId="0" fontId="0" fillId="0" borderId="6" xfId="0" applyFill="1" applyBorder="1" applyAlignment="1"/>
    <xf numFmtId="0" fontId="2" fillId="0" borderId="1" xfId="0" applyFont="1" applyFill="1" applyBorder="1"/>
    <xf numFmtId="0" fontId="2" fillId="0" borderId="5" xfId="0" applyFont="1" applyFill="1" applyBorder="1" applyAlignment="1">
      <alignment horizontal="left" vertical="top" wrapText="1"/>
    </xf>
    <xf numFmtId="49" fontId="6" fillId="0" borderId="1" xfId="0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wrapText="1"/>
    </xf>
    <xf numFmtId="0" fontId="7" fillId="0" borderId="5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165" fontId="2" fillId="0" borderId="4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top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workbookViewId="0">
      <selection sqref="A1:XFD1048576"/>
    </sheetView>
  </sheetViews>
  <sheetFormatPr defaultColWidth="9.140625" defaultRowHeight="12.75" x14ac:dyDescent="0.2"/>
  <cols>
    <col min="1" max="1" width="5" style="1" customWidth="1"/>
    <col min="2" max="2" width="21.28515625" style="1" customWidth="1"/>
    <col min="3" max="3" width="31.7109375" style="1" customWidth="1"/>
    <col min="4" max="4" width="12.140625" style="1" customWidth="1"/>
    <col min="5" max="5" width="7.42578125" style="1" customWidth="1"/>
    <col min="6" max="6" width="6.7109375" style="1" customWidth="1"/>
    <col min="7" max="7" width="11.85546875" style="1" customWidth="1"/>
    <col min="8" max="8" width="13.5703125" style="2" customWidth="1"/>
    <col min="9" max="9" width="13" style="2" customWidth="1"/>
    <col min="10" max="10" width="12.7109375" style="2" customWidth="1"/>
    <col min="11" max="11" width="12.140625" style="2" customWidth="1"/>
    <col min="12" max="12" width="13.5703125" style="1" hidden="1" customWidth="1"/>
    <col min="13" max="13" width="12.140625" style="1" customWidth="1"/>
    <col min="14" max="14" width="11.7109375" style="1" customWidth="1"/>
    <col min="15" max="15" width="12.28515625" style="1" customWidth="1"/>
    <col min="16" max="16" width="11.5703125" style="1" customWidth="1"/>
    <col min="17" max="16384" width="9.140625" style="1"/>
  </cols>
  <sheetData>
    <row r="1" spans="1:12" x14ac:dyDescent="0.2">
      <c r="K1" s="3" t="s">
        <v>0</v>
      </c>
    </row>
    <row r="2" spans="1:12" ht="15.75" x14ac:dyDescent="0.2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2" ht="15.75" x14ac:dyDescent="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2" ht="15.75" x14ac:dyDescent="0.25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2" ht="15.75" x14ac:dyDescent="0.25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2" x14ac:dyDescent="0.2">
      <c r="A6" s="6"/>
      <c r="B6" s="6"/>
      <c r="C6" s="6"/>
      <c r="D6" s="6"/>
      <c r="E6" s="6"/>
      <c r="F6" s="6"/>
      <c r="G6" s="6"/>
      <c r="H6" s="7"/>
      <c r="I6" s="7"/>
      <c r="J6" s="7"/>
      <c r="K6" s="7"/>
    </row>
    <row r="7" spans="1:12" x14ac:dyDescent="0.2">
      <c r="A7" s="8" t="s">
        <v>5</v>
      </c>
      <c r="B7" s="8" t="s">
        <v>6</v>
      </c>
      <c r="C7" s="8" t="s">
        <v>7</v>
      </c>
      <c r="D7" s="8" t="s">
        <v>8</v>
      </c>
      <c r="E7" s="9" t="s">
        <v>9</v>
      </c>
      <c r="F7" s="10"/>
      <c r="G7" s="11"/>
      <c r="H7" s="12" t="s">
        <v>10</v>
      </c>
      <c r="I7" s="13"/>
      <c r="J7" s="13"/>
      <c r="K7" s="14"/>
    </row>
    <row r="8" spans="1:12" ht="76.5" x14ac:dyDescent="0.2">
      <c r="A8" s="8"/>
      <c r="B8" s="8"/>
      <c r="C8" s="8"/>
      <c r="D8" s="8"/>
      <c r="E8" s="15" t="s">
        <v>11</v>
      </c>
      <c r="F8" s="15" t="s">
        <v>12</v>
      </c>
      <c r="G8" s="15" t="s">
        <v>13</v>
      </c>
      <c r="H8" s="16" t="s">
        <v>14</v>
      </c>
      <c r="I8" s="16" t="s">
        <v>15</v>
      </c>
      <c r="J8" s="16" t="s">
        <v>16</v>
      </c>
      <c r="K8" s="16" t="s">
        <v>17</v>
      </c>
    </row>
    <row r="9" spans="1:12" x14ac:dyDescent="0.2">
      <c r="A9" s="17">
        <v>1</v>
      </c>
      <c r="B9" s="18">
        <v>2</v>
      </c>
      <c r="C9" s="18">
        <v>3</v>
      </c>
      <c r="D9" s="18">
        <v>4</v>
      </c>
      <c r="E9" s="18">
        <v>5</v>
      </c>
      <c r="F9" s="18">
        <v>6</v>
      </c>
      <c r="G9" s="18">
        <v>7</v>
      </c>
      <c r="H9" s="19">
        <v>8</v>
      </c>
      <c r="I9" s="19">
        <v>9</v>
      </c>
      <c r="J9" s="19">
        <v>10</v>
      </c>
      <c r="K9" s="19">
        <v>11</v>
      </c>
    </row>
    <row r="10" spans="1:12" x14ac:dyDescent="0.2">
      <c r="A10" s="8" t="s">
        <v>18</v>
      </c>
      <c r="B10" s="20" t="s">
        <v>19</v>
      </c>
      <c r="C10" s="20" t="s">
        <v>20</v>
      </c>
      <c r="D10" s="21" t="s">
        <v>21</v>
      </c>
      <c r="E10" s="22" t="s">
        <v>22</v>
      </c>
      <c r="F10" s="22" t="s">
        <v>22</v>
      </c>
      <c r="G10" s="22" t="s">
        <v>22</v>
      </c>
      <c r="H10" s="23">
        <f>SUM(H11:H12)</f>
        <v>10757702.5</v>
      </c>
      <c r="I10" s="23">
        <f>SUM(I11:I12)</f>
        <v>15055374.782000002</v>
      </c>
      <c r="J10" s="23">
        <f>SUM(J11:J12)</f>
        <v>15030574.099999998</v>
      </c>
      <c r="K10" s="23">
        <f>SUM(K11:K12)</f>
        <v>14600091.025110001</v>
      </c>
      <c r="L10" s="24">
        <f t="shared" ref="L10:L12" si="0">K10/I10*100</f>
        <v>96.975938736282203</v>
      </c>
    </row>
    <row r="11" spans="1:12" x14ac:dyDescent="0.2">
      <c r="A11" s="25"/>
      <c r="B11" s="26"/>
      <c r="C11" s="26"/>
      <c r="D11" s="27" t="s">
        <v>23</v>
      </c>
      <c r="E11" s="28">
        <v>851</v>
      </c>
      <c r="F11" s="28" t="s">
        <v>22</v>
      </c>
      <c r="G11" s="28" t="s">
        <v>22</v>
      </c>
      <c r="H11" s="29">
        <f>H14+H40</f>
        <v>10753702.5</v>
      </c>
      <c r="I11" s="29">
        <f t="shared" ref="I11:J11" si="1">I14+I40</f>
        <v>15051374.782000002</v>
      </c>
      <c r="J11" s="29">
        <f t="shared" si="1"/>
        <v>15026574.099999998</v>
      </c>
      <c r="K11" s="29">
        <f>K14+K40</f>
        <v>14597536.62511</v>
      </c>
      <c r="L11" s="24">
        <f t="shared" si="0"/>
        <v>96.984739510753869</v>
      </c>
    </row>
    <row r="12" spans="1:12" x14ac:dyDescent="0.2">
      <c r="A12" s="25"/>
      <c r="B12" s="26"/>
      <c r="C12" s="26"/>
      <c r="D12" s="27" t="s">
        <v>24</v>
      </c>
      <c r="E12" s="28">
        <v>871</v>
      </c>
      <c r="F12" s="28" t="s">
        <v>22</v>
      </c>
      <c r="G12" s="28" t="s">
        <v>22</v>
      </c>
      <c r="H12" s="30">
        <f>H41</f>
        <v>4000</v>
      </c>
      <c r="I12" s="30">
        <f t="shared" ref="I12:K12" si="2">I41</f>
        <v>4000</v>
      </c>
      <c r="J12" s="30">
        <f t="shared" si="2"/>
        <v>4000</v>
      </c>
      <c r="K12" s="30">
        <f t="shared" si="2"/>
        <v>2554.4</v>
      </c>
      <c r="L12" s="24">
        <f t="shared" si="0"/>
        <v>63.860000000000007</v>
      </c>
    </row>
    <row r="13" spans="1:12" x14ac:dyDescent="0.2">
      <c r="A13" s="31">
        <v>2</v>
      </c>
      <c r="B13" s="20" t="s">
        <v>25</v>
      </c>
      <c r="C13" s="20" t="s">
        <v>26</v>
      </c>
      <c r="D13" s="32" t="s">
        <v>21</v>
      </c>
      <c r="E13" s="22">
        <v>851</v>
      </c>
      <c r="F13" s="22" t="s">
        <v>22</v>
      </c>
      <c r="G13" s="22" t="s">
        <v>22</v>
      </c>
      <c r="H13" s="23">
        <f>H14</f>
        <v>9906188.1999999993</v>
      </c>
      <c r="I13" s="23">
        <f>I14</f>
        <v>14309798.082000002</v>
      </c>
      <c r="J13" s="23">
        <f t="shared" ref="J13:K13" si="3">J14</f>
        <v>14284997.399999999</v>
      </c>
      <c r="K13" s="23">
        <f t="shared" si="3"/>
        <v>13928087.491830001</v>
      </c>
      <c r="L13" s="24">
        <f>K13/I13*100</f>
        <v>97.332522877103713</v>
      </c>
    </row>
    <row r="14" spans="1:12" x14ac:dyDescent="0.2">
      <c r="A14" s="33"/>
      <c r="B14" s="34"/>
      <c r="C14" s="34"/>
      <c r="D14" s="27" t="s">
        <v>23</v>
      </c>
      <c r="E14" s="28">
        <v>851</v>
      </c>
      <c r="F14" s="28" t="s">
        <v>22</v>
      </c>
      <c r="G14" s="28" t="s">
        <v>22</v>
      </c>
      <c r="H14" s="30">
        <f>H15+H17+H22+H27+H31+H29+H37</f>
        <v>9906188.1999999993</v>
      </c>
      <c r="I14" s="30">
        <f>I15+I17+I22+I27+I31+I29+I37</f>
        <v>14309798.082000002</v>
      </c>
      <c r="J14" s="30">
        <f>J15+J17+J22+J27+J31+J29+J37</f>
        <v>14284997.399999999</v>
      </c>
      <c r="K14" s="30">
        <f>K15+K17+K22+K27+K31+K29+K37</f>
        <v>13928087.491830001</v>
      </c>
      <c r="L14" s="24">
        <f t="shared" ref="L14:L39" si="4">K14/I14*100</f>
        <v>97.332522877103713</v>
      </c>
    </row>
    <row r="15" spans="1:12" x14ac:dyDescent="0.2">
      <c r="A15" s="31">
        <v>3</v>
      </c>
      <c r="B15" s="35" t="s">
        <v>27</v>
      </c>
      <c r="C15" s="36" t="s">
        <v>28</v>
      </c>
      <c r="D15" s="37" t="s">
        <v>21</v>
      </c>
      <c r="E15" s="22">
        <v>851</v>
      </c>
      <c r="F15" s="22" t="s">
        <v>22</v>
      </c>
      <c r="G15" s="22" t="s">
        <v>22</v>
      </c>
      <c r="H15" s="23">
        <f>H16</f>
        <v>188029.2</v>
      </c>
      <c r="I15" s="38">
        <f>I16</f>
        <v>287318.8</v>
      </c>
      <c r="J15" s="38">
        <f>J16</f>
        <v>287318.8</v>
      </c>
      <c r="K15" s="38">
        <f>K16</f>
        <v>272693.51020000002</v>
      </c>
      <c r="L15" s="24">
        <f t="shared" si="4"/>
        <v>94.909734483089863</v>
      </c>
    </row>
    <row r="16" spans="1:12" x14ac:dyDescent="0.2">
      <c r="A16" s="39"/>
      <c r="B16" s="40"/>
      <c r="C16" s="41"/>
      <c r="D16" s="27" t="s">
        <v>23</v>
      </c>
      <c r="E16" s="28">
        <v>851</v>
      </c>
      <c r="F16" s="42" t="s">
        <v>29</v>
      </c>
      <c r="G16" s="43" t="s">
        <v>30</v>
      </c>
      <c r="H16" s="30">
        <v>188029.2</v>
      </c>
      <c r="I16" s="30">
        <v>287318.8</v>
      </c>
      <c r="J16" s="30">
        <v>287318.8</v>
      </c>
      <c r="K16" s="30">
        <v>272693.51020000002</v>
      </c>
      <c r="L16" s="24">
        <f t="shared" si="4"/>
        <v>94.909734483089863</v>
      </c>
    </row>
    <row r="17" spans="1:12" x14ac:dyDescent="0.2">
      <c r="A17" s="44">
        <v>4</v>
      </c>
      <c r="B17" s="35" t="s">
        <v>31</v>
      </c>
      <c r="C17" s="35" t="s">
        <v>32</v>
      </c>
      <c r="D17" s="21" t="s">
        <v>21</v>
      </c>
      <c r="E17" s="22">
        <v>851</v>
      </c>
      <c r="F17" s="22" t="s">
        <v>22</v>
      </c>
      <c r="G17" s="22" t="s">
        <v>22</v>
      </c>
      <c r="H17" s="23">
        <f>H18+H19</f>
        <v>421643.7</v>
      </c>
      <c r="I17" s="23">
        <f>I18+I19+I20+I21</f>
        <v>2009298.1</v>
      </c>
      <c r="J17" s="23">
        <f t="shared" ref="J17:K17" si="5">J18+J19+J20+J21</f>
        <v>2226094</v>
      </c>
      <c r="K17" s="23">
        <f t="shared" si="5"/>
        <v>1727196.38381</v>
      </c>
      <c r="L17" s="24">
        <f t="shared" si="4"/>
        <v>85.960185987833256</v>
      </c>
    </row>
    <row r="18" spans="1:12" x14ac:dyDescent="0.2">
      <c r="A18" s="45"/>
      <c r="B18" s="46"/>
      <c r="C18" s="46"/>
      <c r="D18" s="35" t="s">
        <v>23</v>
      </c>
      <c r="E18" s="28">
        <v>851</v>
      </c>
      <c r="F18" s="42" t="s">
        <v>29</v>
      </c>
      <c r="G18" s="43" t="s">
        <v>33</v>
      </c>
      <c r="H18" s="30">
        <v>60058.5</v>
      </c>
      <c r="I18" s="30">
        <v>28238.6</v>
      </c>
      <c r="J18" s="30">
        <v>58238.6</v>
      </c>
      <c r="K18" s="30">
        <v>28238.574850000001</v>
      </c>
      <c r="L18" s="24">
        <f t="shared" si="4"/>
        <v>99.999910937511075</v>
      </c>
    </row>
    <row r="19" spans="1:12" x14ac:dyDescent="0.2">
      <c r="A19" s="45"/>
      <c r="B19" s="46"/>
      <c r="C19" s="46"/>
      <c r="D19" s="46"/>
      <c r="E19" s="28">
        <v>851</v>
      </c>
      <c r="F19" s="42" t="s">
        <v>29</v>
      </c>
      <c r="G19" s="43" t="s">
        <v>34</v>
      </c>
      <c r="H19" s="30">
        <v>361585.2</v>
      </c>
      <c r="I19" s="30">
        <v>340685.1</v>
      </c>
      <c r="J19" s="30">
        <v>361585.2</v>
      </c>
      <c r="K19" s="30">
        <v>340679.95049000002</v>
      </c>
      <c r="L19" s="24">
        <f t="shared" si="4"/>
        <v>99.998488483940164</v>
      </c>
    </row>
    <row r="20" spans="1:12" x14ac:dyDescent="0.2">
      <c r="A20" s="45"/>
      <c r="B20" s="46"/>
      <c r="C20" s="46"/>
      <c r="D20" s="46"/>
      <c r="E20" s="28">
        <v>851</v>
      </c>
      <c r="F20" s="42" t="s">
        <v>29</v>
      </c>
      <c r="G20" s="43" t="s">
        <v>35</v>
      </c>
      <c r="H20" s="30">
        <v>0</v>
      </c>
      <c r="I20" s="30">
        <v>1074485.1000000001</v>
      </c>
      <c r="J20" s="30">
        <v>1240380.8999999999</v>
      </c>
      <c r="K20" s="30">
        <v>792388.55847000005</v>
      </c>
      <c r="L20" s="24">
        <f t="shared" si="4"/>
        <v>73.745886143046562</v>
      </c>
    </row>
    <row r="21" spans="1:12" x14ac:dyDescent="0.2">
      <c r="A21" s="33"/>
      <c r="B21" s="40"/>
      <c r="C21" s="40"/>
      <c r="D21" s="40"/>
      <c r="E21" s="28">
        <v>851</v>
      </c>
      <c r="F21" s="42" t="s">
        <v>29</v>
      </c>
      <c r="G21" s="43" t="s">
        <v>36</v>
      </c>
      <c r="H21" s="30">
        <v>0</v>
      </c>
      <c r="I21" s="30">
        <v>565889.30000000005</v>
      </c>
      <c r="J21" s="30">
        <v>565889.30000000005</v>
      </c>
      <c r="K21" s="30">
        <v>565889.30000000005</v>
      </c>
      <c r="L21" s="24"/>
    </row>
    <row r="22" spans="1:12" x14ac:dyDescent="0.2">
      <c r="A22" s="35">
        <v>5</v>
      </c>
      <c r="B22" s="35" t="s">
        <v>37</v>
      </c>
      <c r="C22" s="35" t="s">
        <v>38</v>
      </c>
      <c r="D22" s="37" t="s">
        <v>21</v>
      </c>
      <c r="E22" s="22">
        <v>851</v>
      </c>
      <c r="F22" s="22" t="s">
        <v>22</v>
      </c>
      <c r="G22" s="22" t="s">
        <v>22</v>
      </c>
      <c r="H22" s="23">
        <f t="shared" ref="H22" si="6">H24+H25+H23</f>
        <v>5395867.5999999996</v>
      </c>
      <c r="I22" s="23">
        <f>I24+I25+I23+I26</f>
        <v>7437748</v>
      </c>
      <c r="J22" s="23">
        <f t="shared" ref="J22:K22" si="7">J24+J25+J23+J26</f>
        <v>7196151.3999999994</v>
      </c>
      <c r="K22" s="23">
        <f t="shared" si="7"/>
        <v>7357740.6961000003</v>
      </c>
      <c r="L22" s="24">
        <f t="shared" si="4"/>
        <v>98.924307412673841</v>
      </c>
    </row>
    <row r="23" spans="1:12" x14ac:dyDescent="0.2">
      <c r="A23" s="46"/>
      <c r="B23" s="46"/>
      <c r="C23" s="46"/>
      <c r="D23" s="31" t="s">
        <v>23</v>
      </c>
      <c r="E23" s="28">
        <v>851</v>
      </c>
      <c r="F23" s="28" t="s">
        <v>29</v>
      </c>
      <c r="G23" s="28" t="s">
        <v>39</v>
      </c>
      <c r="H23" s="23"/>
      <c r="I23" s="30">
        <v>1500000</v>
      </c>
      <c r="J23" s="30">
        <v>1500000</v>
      </c>
      <c r="K23" s="30">
        <v>1500000</v>
      </c>
      <c r="L23" s="24">
        <f t="shared" si="4"/>
        <v>100</v>
      </c>
    </row>
    <row r="24" spans="1:12" x14ac:dyDescent="0.2">
      <c r="A24" s="46"/>
      <c r="B24" s="46"/>
      <c r="C24" s="46"/>
      <c r="D24" s="47"/>
      <c r="E24" s="28">
        <v>851</v>
      </c>
      <c r="F24" s="42" t="s">
        <v>29</v>
      </c>
      <c r="G24" s="43" t="s">
        <v>40</v>
      </c>
      <c r="H24" s="30">
        <v>92000</v>
      </c>
      <c r="I24" s="30">
        <v>145645.6</v>
      </c>
      <c r="J24" s="30">
        <v>145645.6</v>
      </c>
      <c r="K24" s="30">
        <v>144822.58974</v>
      </c>
      <c r="L24" s="24">
        <f t="shared" si="4"/>
        <v>99.43492267531596</v>
      </c>
    </row>
    <row r="25" spans="1:12" x14ac:dyDescent="0.2">
      <c r="A25" s="46"/>
      <c r="B25" s="46"/>
      <c r="C25" s="46"/>
      <c r="D25" s="47"/>
      <c r="E25" s="28">
        <v>851</v>
      </c>
      <c r="F25" s="42" t="s">
        <v>29</v>
      </c>
      <c r="G25" s="43" t="s">
        <v>41</v>
      </c>
      <c r="H25" s="30">
        <v>5303867.5999999996</v>
      </c>
      <c r="I25" s="30">
        <v>5357991.7</v>
      </c>
      <c r="J25" s="30">
        <v>5116395.0999999996</v>
      </c>
      <c r="K25" s="30">
        <v>5278807.4063600004</v>
      </c>
      <c r="L25" s="24">
        <f t="shared" si="4"/>
        <v>98.522127355292483</v>
      </c>
    </row>
    <row r="26" spans="1:12" x14ac:dyDescent="0.2">
      <c r="A26" s="40"/>
      <c r="B26" s="40"/>
      <c r="C26" s="40"/>
      <c r="D26" s="39"/>
      <c r="E26" s="28">
        <v>851</v>
      </c>
      <c r="F26" s="42" t="s">
        <v>29</v>
      </c>
      <c r="G26" s="43" t="s">
        <v>41</v>
      </c>
      <c r="H26" s="30"/>
      <c r="I26" s="30">
        <v>434110.7</v>
      </c>
      <c r="J26" s="30">
        <v>434110.7</v>
      </c>
      <c r="K26" s="30">
        <v>434110.7</v>
      </c>
      <c r="L26" s="24">
        <f t="shared" si="4"/>
        <v>100</v>
      </c>
    </row>
    <row r="27" spans="1:12" x14ac:dyDescent="0.2">
      <c r="A27" s="31">
        <v>6</v>
      </c>
      <c r="B27" s="35" t="s">
        <v>42</v>
      </c>
      <c r="C27" s="35" t="s">
        <v>43</v>
      </c>
      <c r="D27" s="48" t="s">
        <v>21</v>
      </c>
      <c r="E27" s="22">
        <v>851</v>
      </c>
      <c r="F27" s="49" t="s">
        <v>22</v>
      </c>
      <c r="G27" s="50" t="s">
        <v>22</v>
      </c>
      <c r="H27" s="23">
        <f>H28</f>
        <v>183585.9</v>
      </c>
      <c r="I27" s="23">
        <f t="shared" ref="I27:K27" si="8">I28</f>
        <v>153009.9</v>
      </c>
      <c r="J27" s="23">
        <f t="shared" si="8"/>
        <v>153009.9</v>
      </c>
      <c r="K27" s="23">
        <f t="shared" si="8"/>
        <v>148033.71359</v>
      </c>
      <c r="L27" s="24">
        <f t="shared" si="4"/>
        <v>96.747801018104056</v>
      </c>
    </row>
    <row r="28" spans="1:12" x14ac:dyDescent="0.2">
      <c r="A28" s="39"/>
      <c r="B28" s="40"/>
      <c r="C28" s="40"/>
      <c r="D28" s="51" t="s">
        <v>23</v>
      </c>
      <c r="E28" s="28">
        <v>851</v>
      </c>
      <c r="F28" s="42" t="s">
        <v>29</v>
      </c>
      <c r="G28" s="43" t="s">
        <v>44</v>
      </c>
      <c r="H28" s="30">
        <v>183585.9</v>
      </c>
      <c r="I28" s="30">
        <v>153009.9</v>
      </c>
      <c r="J28" s="30">
        <v>153009.9</v>
      </c>
      <c r="K28" s="30">
        <v>148033.71359</v>
      </c>
      <c r="L28" s="24">
        <f t="shared" si="4"/>
        <v>96.747801018104056</v>
      </c>
    </row>
    <row r="29" spans="1:12" x14ac:dyDescent="0.2">
      <c r="A29" s="31">
        <v>7</v>
      </c>
      <c r="B29" s="31" t="s">
        <v>45</v>
      </c>
      <c r="C29" s="35" t="s">
        <v>46</v>
      </c>
      <c r="D29" s="48" t="s">
        <v>21</v>
      </c>
      <c r="E29" s="22">
        <v>851</v>
      </c>
      <c r="F29" s="22" t="s">
        <v>22</v>
      </c>
      <c r="G29" s="22" t="s">
        <v>22</v>
      </c>
      <c r="H29" s="23">
        <f>H30</f>
        <v>0</v>
      </c>
      <c r="I29" s="23">
        <f t="shared" ref="I29:K29" si="9">I30</f>
        <v>183212.48199999999</v>
      </c>
      <c r="J29" s="23">
        <f t="shared" si="9"/>
        <v>183212.5</v>
      </c>
      <c r="K29" s="23">
        <f t="shared" si="9"/>
        <v>183212.38813000001</v>
      </c>
      <c r="L29" s="24">
        <f t="shared" si="4"/>
        <v>99.99994876440789</v>
      </c>
    </row>
    <row r="30" spans="1:12" x14ac:dyDescent="0.2">
      <c r="A30" s="39"/>
      <c r="B30" s="39"/>
      <c r="C30" s="40"/>
      <c r="D30" s="51" t="s">
        <v>23</v>
      </c>
      <c r="E30" s="28">
        <v>851</v>
      </c>
      <c r="F30" s="42" t="s">
        <v>29</v>
      </c>
      <c r="G30" s="43" t="s">
        <v>47</v>
      </c>
      <c r="H30" s="30">
        <v>0</v>
      </c>
      <c r="I30" s="30">
        <v>183212.48199999999</v>
      </c>
      <c r="J30" s="30">
        <v>183212.5</v>
      </c>
      <c r="K30" s="30">
        <v>183212.38813000001</v>
      </c>
      <c r="L30" s="24">
        <f t="shared" si="4"/>
        <v>99.99994876440789</v>
      </c>
    </row>
    <row r="31" spans="1:12" x14ac:dyDescent="0.2">
      <c r="A31" s="31">
        <v>8</v>
      </c>
      <c r="B31" s="35" t="s">
        <v>48</v>
      </c>
      <c r="C31" s="35" t="s">
        <v>49</v>
      </c>
      <c r="D31" s="21" t="s">
        <v>21</v>
      </c>
      <c r="E31" s="22">
        <v>851</v>
      </c>
      <c r="F31" s="22" t="s">
        <v>22</v>
      </c>
      <c r="G31" s="22" t="s">
        <v>22</v>
      </c>
      <c r="H31" s="23">
        <f>SUM(H32:H35)</f>
        <v>3424861.8</v>
      </c>
      <c r="I31" s="23">
        <f>SUM(I32:I36)</f>
        <v>4239210.8</v>
      </c>
      <c r="J31" s="23">
        <f t="shared" ref="J31:K31" si="10">SUM(J32:J36)</f>
        <v>4239210.8</v>
      </c>
      <c r="K31" s="23">
        <f t="shared" si="10"/>
        <v>4239210.8</v>
      </c>
      <c r="L31" s="24">
        <f t="shared" si="4"/>
        <v>100</v>
      </c>
    </row>
    <row r="32" spans="1:12" x14ac:dyDescent="0.2">
      <c r="A32" s="47"/>
      <c r="B32" s="46"/>
      <c r="C32" s="46"/>
      <c r="D32" s="36" t="s">
        <v>23</v>
      </c>
      <c r="E32" s="28">
        <v>851</v>
      </c>
      <c r="F32" s="42" t="s">
        <v>29</v>
      </c>
      <c r="G32" s="43" t="s">
        <v>50</v>
      </c>
      <c r="H32" s="30">
        <v>1103000</v>
      </c>
      <c r="I32" s="30">
        <v>1173000</v>
      </c>
      <c r="J32" s="30">
        <v>1173000</v>
      </c>
      <c r="K32" s="30">
        <v>1173000</v>
      </c>
      <c r="L32" s="24">
        <f t="shared" si="4"/>
        <v>100</v>
      </c>
    </row>
    <row r="33" spans="1:12" x14ac:dyDescent="0.2">
      <c r="A33" s="47"/>
      <c r="B33" s="46"/>
      <c r="C33" s="46"/>
      <c r="D33" s="52"/>
      <c r="E33" s="28">
        <v>851</v>
      </c>
      <c r="F33" s="42" t="s">
        <v>29</v>
      </c>
      <c r="G33" s="43" t="s">
        <v>51</v>
      </c>
      <c r="H33" s="30">
        <v>290214.8</v>
      </c>
      <c r="I33" s="30">
        <v>290214.8</v>
      </c>
      <c r="J33" s="30">
        <v>290214.8</v>
      </c>
      <c r="K33" s="30">
        <v>290214.8</v>
      </c>
      <c r="L33" s="24">
        <f t="shared" si="4"/>
        <v>100</v>
      </c>
    </row>
    <row r="34" spans="1:12" x14ac:dyDescent="0.2">
      <c r="A34" s="47"/>
      <c r="B34" s="46"/>
      <c r="C34" s="46"/>
      <c r="D34" s="52"/>
      <c r="E34" s="28">
        <v>851</v>
      </c>
      <c r="F34" s="42" t="s">
        <v>29</v>
      </c>
      <c r="G34" s="43" t="s">
        <v>52</v>
      </c>
      <c r="H34" s="30">
        <v>340000</v>
      </c>
      <c r="I34" s="30">
        <v>340000</v>
      </c>
      <c r="J34" s="30">
        <v>340000</v>
      </c>
      <c r="K34" s="30">
        <v>340000</v>
      </c>
      <c r="L34" s="24">
        <f t="shared" si="4"/>
        <v>100</v>
      </c>
    </row>
    <row r="35" spans="1:12" x14ac:dyDescent="0.2">
      <c r="A35" s="47"/>
      <c r="B35" s="46"/>
      <c r="C35" s="46"/>
      <c r="D35" s="52"/>
      <c r="E35" s="28">
        <v>851</v>
      </c>
      <c r="F35" s="42" t="s">
        <v>29</v>
      </c>
      <c r="G35" s="43" t="s">
        <v>53</v>
      </c>
      <c r="H35" s="30">
        <v>1691647</v>
      </c>
      <c r="I35" s="30">
        <v>1884496</v>
      </c>
      <c r="J35" s="30">
        <v>1884496</v>
      </c>
      <c r="K35" s="30">
        <v>1884496</v>
      </c>
      <c r="L35" s="24">
        <f t="shared" si="4"/>
        <v>100</v>
      </c>
    </row>
    <row r="36" spans="1:12" x14ac:dyDescent="0.2">
      <c r="A36" s="53"/>
      <c r="B36" s="54"/>
      <c r="C36" s="54"/>
      <c r="D36" s="55"/>
      <c r="E36" s="28">
        <v>851</v>
      </c>
      <c r="F36" s="42" t="s">
        <v>29</v>
      </c>
      <c r="G36" s="43" t="s">
        <v>54</v>
      </c>
      <c r="H36" s="30" t="s">
        <v>55</v>
      </c>
      <c r="I36" s="30">
        <v>551500</v>
      </c>
      <c r="J36" s="30">
        <v>551500</v>
      </c>
      <c r="K36" s="30">
        <v>551500</v>
      </c>
      <c r="L36" s="24">
        <f t="shared" si="4"/>
        <v>100</v>
      </c>
    </row>
    <row r="37" spans="1:12" x14ac:dyDescent="0.2">
      <c r="A37" s="31">
        <v>9</v>
      </c>
      <c r="B37" s="35" t="s">
        <v>48</v>
      </c>
      <c r="C37" s="35" t="s">
        <v>56</v>
      </c>
      <c r="D37" s="48" t="s">
        <v>21</v>
      </c>
      <c r="E37" s="22">
        <v>851</v>
      </c>
      <c r="F37" s="22" t="s">
        <v>22</v>
      </c>
      <c r="G37" s="22" t="s">
        <v>22</v>
      </c>
      <c r="H37" s="23">
        <f>H38</f>
        <v>292200</v>
      </c>
      <c r="I37" s="23">
        <f t="shared" ref="I37:K37" si="11">I38</f>
        <v>0</v>
      </c>
      <c r="J37" s="23">
        <v>0</v>
      </c>
      <c r="K37" s="23">
        <f t="shared" si="11"/>
        <v>0</v>
      </c>
      <c r="L37" s="24" t="e">
        <f t="shared" si="4"/>
        <v>#DIV/0!</v>
      </c>
    </row>
    <row r="38" spans="1:12" x14ac:dyDescent="0.2">
      <c r="A38" s="47"/>
      <c r="B38" s="46"/>
      <c r="C38" s="40"/>
      <c r="D38" s="51" t="s">
        <v>23</v>
      </c>
      <c r="E38" s="28">
        <v>851</v>
      </c>
      <c r="F38" s="42" t="s">
        <v>29</v>
      </c>
      <c r="G38" s="43" t="s">
        <v>57</v>
      </c>
      <c r="H38" s="30">
        <v>292200</v>
      </c>
      <c r="I38" s="30">
        <v>0</v>
      </c>
      <c r="J38" s="30">
        <v>0</v>
      </c>
      <c r="K38" s="30">
        <v>0</v>
      </c>
      <c r="L38" s="24" t="e">
        <f t="shared" si="4"/>
        <v>#DIV/0!</v>
      </c>
    </row>
    <row r="39" spans="1:12" x14ac:dyDescent="0.2">
      <c r="A39" s="56">
        <v>10</v>
      </c>
      <c r="B39" s="57" t="s">
        <v>58</v>
      </c>
      <c r="C39" s="58" t="s">
        <v>59</v>
      </c>
      <c r="D39" s="59" t="s">
        <v>21</v>
      </c>
      <c r="E39" s="60" t="s">
        <v>22</v>
      </c>
      <c r="F39" s="60" t="s">
        <v>22</v>
      </c>
      <c r="G39" s="60" t="s">
        <v>22</v>
      </c>
      <c r="H39" s="61">
        <f>H40+H41</f>
        <v>851514.3</v>
      </c>
      <c r="I39" s="61">
        <f>I40+I41</f>
        <v>745576.70000000007</v>
      </c>
      <c r="J39" s="61">
        <f>J40+J41</f>
        <v>745576.70000000007</v>
      </c>
      <c r="K39" s="61">
        <f>K40+K41</f>
        <v>672003.53328000009</v>
      </c>
      <c r="L39" s="24">
        <f t="shared" si="4"/>
        <v>90.132045875360646</v>
      </c>
    </row>
    <row r="40" spans="1:12" x14ac:dyDescent="0.2">
      <c r="A40" s="62"/>
      <c r="B40" s="63"/>
      <c r="C40" s="64"/>
      <c r="D40" s="65" t="s">
        <v>23</v>
      </c>
      <c r="E40" s="66" t="s">
        <v>60</v>
      </c>
      <c r="F40" s="60" t="s">
        <v>22</v>
      </c>
      <c r="G40" s="60" t="s">
        <v>22</v>
      </c>
      <c r="H40" s="67">
        <f>H43+H44+H46+H53+H56</f>
        <v>847514.3</v>
      </c>
      <c r="I40" s="67">
        <f>I43+I44+I46+I53+I56</f>
        <v>741576.70000000007</v>
      </c>
      <c r="J40" s="67">
        <f>J43+J44+J46+J53+J56</f>
        <v>741576.70000000007</v>
      </c>
      <c r="K40" s="67">
        <f>K43+K44+K46+K54+K55</f>
        <v>669449.13328000007</v>
      </c>
    </row>
    <row r="41" spans="1:12" x14ac:dyDescent="0.2">
      <c r="A41" s="68"/>
      <c r="B41" s="69"/>
      <c r="C41" s="70"/>
      <c r="D41" s="71" t="s">
        <v>24</v>
      </c>
      <c r="E41" s="66" t="s">
        <v>61</v>
      </c>
      <c r="F41" s="60" t="s">
        <v>22</v>
      </c>
      <c r="G41" s="60" t="s">
        <v>22</v>
      </c>
      <c r="H41" s="30">
        <f>H45</f>
        <v>4000</v>
      </c>
      <c r="I41" s="30">
        <f>I45</f>
        <v>4000</v>
      </c>
      <c r="J41" s="30">
        <f>J45</f>
        <v>4000</v>
      </c>
      <c r="K41" s="30">
        <f t="shared" ref="K41" si="12">K45</f>
        <v>2554.4</v>
      </c>
    </row>
    <row r="42" spans="1:12" x14ac:dyDescent="0.2">
      <c r="A42" s="72">
        <v>11</v>
      </c>
      <c r="B42" s="58" t="s">
        <v>62</v>
      </c>
      <c r="C42" s="58" t="s">
        <v>63</v>
      </c>
      <c r="D42" s="73" t="s">
        <v>21</v>
      </c>
      <c r="E42" s="60" t="s">
        <v>22</v>
      </c>
      <c r="F42" s="60" t="s">
        <v>22</v>
      </c>
      <c r="G42" s="60" t="s">
        <v>22</v>
      </c>
      <c r="H42" s="38">
        <f>SUM(H43:H45)</f>
        <v>288191.59999999998</v>
      </c>
      <c r="I42" s="38">
        <f t="shared" ref="I42:K42" si="13">SUM(I43:I45)</f>
        <v>262957.59999999998</v>
      </c>
      <c r="J42" s="38">
        <f t="shared" si="13"/>
        <v>262957.59999999998</v>
      </c>
      <c r="K42" s="38">
        <f t="shared" si="13"/>
        <v>191342.55532000001</v>
      </c>
    </row>
    <row r="43" spans="1:12" x14ac:dyDescent="0.2">
      <c r="A43" s="74"/>
      <c r="B43" s="64"/>
      <c r="C43" s="64"/>
      <c r="D43" s="75" t="s">
        <v>23</v>
      </c>
      <c r="E43" s="66" t="s">
        <v>60</v>
      </c>
      <c r="F43" s="66" t="s">
        <v>64</v>
      </c>
      <c r="G43" s="19" t="s">
        <v>65</v>
      </c>
      <c r="H43" s="29">
        <v>279337.59999999998</v>
      </c>
      <c r="I43" s="29">
        <v>254337.6</v>
      </c>
      <c r="J43" s="29">
        <v>254337.6</v>
      </c>
      <c r="K43" s="29">
        <v>185821.31442000001</v>
      </c>
    </row>
    <row r="44" spans="1:12" x14ac:dyDescent="0.2">
      <c r="A44" s="74"/>
      <c r="B44" s="64"/>
      <c r="C44" s="64"/>
      <c r="D44" s="76"/>
      <c r="E44" s="66" t="s">
        <v>60</v>
      </c>
      <c r="F44" s="66" t="s">
        <v>66</v>
      </c>
      <c r="G44" s="19" t="s">
        <v>67</v>
      </c>
      <c r="H44" s="29">
        <v>4854</v>
      </c>
      <c r="I44" s="29">
        <v>4620</v>
      </c>
      <c r="J44" s="29">
        <v>4620</v>
      </c>
      <c r="K44" s="29">
        <v>2966.8409000000001</v>
      </c>
    </row>
    <row r="45" spans="1:12" x14ac:dyDescent="0.2">
      <c r="A45" s="77"/>
      <c r="B45" s="70"/>
      <c r="C45" s="70"/>
      <c r="D45" s="78" t="s">
        <v>24</v>
      </c>
      <c r="E45" s="19">
        <v>871</v>
      </c>
      <c r="F45" s="66" t="s">
        <v>66</v>
      </c>
      <c r="G45" s="19" t="s">
        <v>68</v>
      </c>
      <c r="H45" s="30">
        <v>4000</v>
      </c>
      <c r="I45" s="30">
        <v>4000</v>
      </c>
      <c r="J45" s="30">
        <v>4000</v>
      </c>
      <c r="K45" s="29">
        <v>2554.4</v>
      </c>
    </row>
    <row r="46" spans="1:12" x14ac:dyDescent="0.2">
      <c r="A46" s="56">
        <v>12</v>
      </c>
      <c r="B46" s="72" t="s">
        <v>69</v>
      </c>
      <c r="C46" s="79" t="s">
        <v>70</v>
      </c>
      <c r="D46" s="73" t="s">
        <v>21</v>
      </c>
      <c r="E46" s="80" t="s">
        <v>60</v>
      </c>
      <c r="F46" s="60" t="s">
        <v>22</v>
      </c>
      <c r="G46" s="60" t="s">
        <v>22</v>
      </c>
      <c r="H46" s="38">
        <f>H47+H49+H50+H51+H52</f>
        <v>328000.2</v>
      </c>
      <c r="I46" s="38">
        <f>I47+I48+I49+I50+I51+I52</f>
        <v>310296.60000000003</v>
      </c>
      <c r="J46" s="38">
        <f>J47+J48+J49+J50+J51+J52</f>
        <v>310296.60000000003</v>
      </c>
      <c r="K46" s="38">
        <f>K47+K48+K49+K50+K51+K52</f>
        <v>309146.57808000001</v>
      </c>
    </row>
    <row r="47" spans="1:12" x14ac:dyDescent="0.2">
      <c r="A47" s="62"/>
      <c r="B47" s="81"/>
      <c r="C47" s="82"/>
      <c r="D47" s="65" t="s">
        <v>23</v>
      </c>
      <c r="E47" s="66" t="s">
        <v>60</v>
      </c>
      <c r="F47" s="66" t="s">
        <v>64</v>
      </c>
      <c r="G47" s="19" t="s">
        <v>71</v>
      </c>
      <c r="H47" s="29">
        <v>36000</v>
      </c>
      <c r="I47" s="29">
        <v>24499.1</v>
      </c>
      <c r="J47" s="29">
        <v>24499.1</v>
      </c>
      <c r="K47" s="29">
        <v>24141.827000000001</v>
      </c>
    </row>
    <row r="48" spans="1:12" x14ac:dyDescent="0.2">
      <c r="A48" s="62"/>
      <c r="B48" s="81"/>
      <c r="C48" s="82"/>
      <c r="D48" s="65" t="s">
        <v>23</v>
      </c>
      <c r="E48" s="66" t="s">
        <v>60</v>
      </c>
      <c r="F48" s="66" t="s">
        <v>64</v>
      </c>
      <c r="G48" s="19" t="s">
        <v>72</v>
      </c>
      <c r="H48" s="29">
        <v>0</v>
      </c>
      <c r="I48" s="29">
        <v>8824.9</v>
      </c>
      <c r="J48" s="29">
        <v>8824.9</v>
      </c>
      <c r="K48" s="29">
        <v>8383.598</v>
      </c>
    </row>
    <row r="49" spans="1:11" x14ac:dyDescent="0.2">
      <c r="A49" s="62"/>
      <c r="B49" s="81"/>
      <c r="C49" s="82"/>
      <c r="D49" s="65" t="s">
        <v>23</v>
      </c>
      <c r="E49" s="66" t="s">
        <v>60</v>
      </c>
      <c r="F49" s="66" t="s">
        <v>64</v>
      </c>
      <c r="G49" s="19" t="s">
        <v>73</v>
      </c>
      <c r="H49" s="29">
        <v>12820.8</v>
      </c>
      <c r="I49" s="29"/>
      <c r="J49" s="29">
        <v>0</v>
      </c>
      <c r="K49" s="29">
        <v>0</v>
      </c>
    </row>
    <row r="50" spans="1:11" x14ac:dyDescent="0.2">
      <c r="A50" s="62"/>
      <c r="B50" s="81"/>
      <c r="C50" s="82"/>
      <c r="D50" s="65" t="s">
        <v>23</v>
      </c>
      <c r="E50" s="66" t="s">
        <v>60</v>
      </c>
      <c r="F50" s="66" t="s">
        <v>64</v>
      </c>
      <c r="G50" s="19" t="s">
        <v>74</v>
      </c>
      <c r="H50" s="29">
        <v>0</v>
      </c>
      <c r="I50" s="29">
        <v>161640.1</v>
      </c>
      <c r="J50" s="29">
        <v>161640.1</v>
      </c>
      <c r="K50" s="29">
        <v>161640.1</v>
      </c>
    </row>
    <row r="51" spans="1:11" x14ac:dyDescent="0.2">
      <c r="A51" s="62"/>
      <c r="B51" s="81"/>
      <c r="C51" s="82"/>
      <c r="D51" s="65" t="s">
        <v>23</v>
      </c>
      <c r="E51" s="66" t="s">
        <v>60</v>
      </c>
      <c r="F51" s="66" t="s">
        <v>64</v>
      </c>
      <c r="G51" s="19" t="s">
        <v>75</v>
      </c>
      <c r="H51" s="29">
        <v>152989.4</v>
      </c>
      <c r="I51" s="29">
        <v>51349.3</v>
      </c>
      <c r="J51" s="29">
        <v>51349.3</v>
      </c>
      <c r="K51" s="29">
        <v>51349.222240000003</v>
      </c>
    </row>
    <row r="52" spans="1:11" x14ac:dyDescent="0.2">
      <c r="A52" s="68"/>
      <c r="B52" s="83"/>
      <c r="C52" s="84"/>
      <c r="D52" s="85" t="s">
        <v>23</v>
      </c>
      <c r="E52" s="66" t="s">
        <v>60</v>
      </c>
      <c r="F52" s="86" t="s">
        <v>64</v>
      </c>
      <c r="G52" s="86" t="s">
        <v>76</v>
      </c>
      <c r="H52" s="29">
        <v>126190</v>
      </c>
      <c r="I52" s="29">
        <v>63983.199999999997</v>
      </c>
      <c r="J52" s="29">
        <v>63983.199999999997</v>
      </c>
      <c r="K52" s="29">
        <v>63631.830840000002</v>
      </c>
    </row>
    <row r="53" spans="1:11" x14ac:dyDescent="0.2">
      <c r="A53" s="56">
        <v>13</v>
      </c>
      <c r="B53" s="87" t="s">
        <v>77</v>
      </c>
      <c r="C53" s="88" t="s">
        <v>78</v>
      </c>
      <c r="D53" s="89" t="s">
        <v>21</v>
      </c>
      <c r="E53" s="90" t="s">
        <v>60</v>
      </c>
      <c r="F53" s="89" t="s">
        <v>22</v>
      </c>
      <c r="G53" s="89" t="s">
        <v>22</v>
      </c>
      <c r="H53" s="23">
        <f>H54</f>
        <v>45814.6</v>
      </c>
      <c r="I53" s="23">
        <f>I54</f>
        <v>45814.6</v>
      </c>
      <c r="J53" s="23">
        <f t="shared" ref="J53" si="14">J54</f>
        <v>45814.6</v>
      </c>
      <c r="K53" s="38">
        <f>K54</f>
        <v>45813.919419999998</v>
      </c>
    </row>
    <row r="54" spans="1:11" x14ac:dyDescent="0.2">
      <c r="A54" s="68"/>
      <c r="B54" s="91"/>
      <c r="C54" s="92"/>
      <c r="D54" s="93" t="s">
        <v>23</v>
      </c>
      <c r="E54" s="94" t="s">
        <v>60</v>
      </c>
      <c r="F54" s="60" t="s">
        <v>64</v>
      </c>
      <c r="G54" s="60" t="s">
        <v>79</v>
      </c>
      <c r="H54" s="95">
        <v>45814.6</v>
      </c>
      <c r="I54" s="30">
        <v>45814.6</v>
      </c>
      <c r="J54" s="30">
        <v>45814.6</v>
      </c>
      <c r="K54" s="30">
        <v>45813.919419999998</v>
      </c>
    </row>
    <row r="55" spans="1:11" x14ac:dyDescent="0.2">
      <c r="A55" s="96">
        <v>14</v>
      </c>
      <c r="B55" s="97" t="s">
        <v>80</v>
      </c>
      <c r="C55" s="98" t="s">
        <v>81</v>
      </c>
      <c r="D55" s="99" t="s">
        <v>21</v>
      </c>
      <c r="E55" s="90" t="s">
        <v>60</v>
      </c>
      <c r="F55" s="90" t="s">
        <v>22</v>
      </c>
      <c r="G55" s="90" t="s">
        <v>22</v>
      </c>
      <c r="H55" s="23">
        <v>189507.9</v>
      </c>
      <c r="I55" s="23">
        <v>126507.9</v>
      </c>
      <c r="J55" s="23">
        <v>126507.9</v>
      </c>
      <c r="K55" s="23">
        <f>K56</f>
        <v>125700.48046000001</v>
      </c>
    </row>
    <row r="56" spans="1:11" x14ac:dyDescent="0.2">
      <c r="A56" s="96"/>
      <c r="B56" s="97"/>
      <c r="C56" s="98"/>
      <c r="D56" s="100" t="s">
        <v>23</v>
      </c>
      <c r="E56" s="94" t="s">
        <v>60</v>
      </c>
      <c r="F56" s="60" t="s">
        <v>66</v>
      </c>
      <c r="G56" s="60" t="s">
        <v>82</v>
      </c>
      <c r="H56" s="30">
        <f>H55</f>
        <v>189507.9</v>
      </c>
      <c r="I56" s="30">
        <f>I55</f>
        <v>126507.9</v>
      </c>
      <c r="J56" s="30">
        <f>J55</f>
        <v>126507.9</v>
      </c>
      <c r="K56" s="30">
        <v>125700.48046000001</v>
      </c>
    </row>
  </sheetData>
  <mergeCells count="56">
    <mergeCell ref="A53:A54"/>
    <mergeCell ref="B53:B54"/>
    <mergeCell ref="C53:C54"/>
    <mergeCell ref="A55:A56"/>
    <mergeCell ref="B55:B56"/>
    <mergeCell ref="C55:C56"/>
    <mergeCell ref="A42:A45"/>
    <mergeCell ref="B42:B45"/>
    <mergeCell ref="C42:C45"/>
    <mergeCell ref="D43:D44"/>
    <mergeCell ref="A46:A52"/>
    <mergeCell ref="B46:B52"/>
    <mergeCell ref="C46:C52"/>
    <mergeCell ref="D32:D35"/>
    <mergeCell ref="A37:A38"/>
    <mergeCell ref="B37:B38"/>
    <mergeCell ref="C37:C38"/>
    <mergeCell ref="A39:A41"/>
    <mergeCell ref="B39:B41"/>
    <mergeCell ref="C39:C41"/>
    <mergeCell ref="A29:A30"/>
    <mergeCell ref="B29:B30"/>
    <mergeCell ref="C29:C30"/>
    <mergeCell ref="A31:A35"/>
    <mergeCell ref="B31:B35"/>
    <mergeCell ref="C31:C35"/>
    <mergeCell ref="D18:D21"/>
    <mergeCell ref="A22:A26"/>
    <mergeCell ref="B22:B26"/>
    <mergeCell ref="C22:C26"/>
    <mergeCell ref="D23:D26"/>
    <mergeCell ref="A27:A28"/>
    <mergeCell ref="B27:B28"/>
    <mergeCell ref="C27:C28"/>
    <mergeCell ref="A15:A16"/>
    <mergeCell ref="B15:B16"/>
    <mergeCell ref="C15:C16"/>
    <mergeCell ref="A17:A21"/>
    <mergeCell ref="B17:B21"/>
    <mergeCell ref="C17:C21"/>
    <mergeCell ref="A10:A12"/>
    <mergeCell ref="B10:B12"/>
    <mergeCell ref="C10:C12"/>
    <mergeCell ref="A13:A14"/>
    <mergeCell ref="B13:B14"/>
    <mergeCell ref="C13:C14"/>
    <mergeCell ref="A2:K2"/>
    <mergeCell ref="A3:K3"/>
    <mergeCell ref="A4:K4"/>
    <mergeCell ref="A5:K5"/>
    <mergeCell ref="A7:A8"/>
    <mergeCell ref="B7:B8"/>
    <mergeCell ref="C7:C8"/>
    <mergeCell ref="D7:D8"/>
    <mergeCell ref="E7:G7"/>
    <mergeCell ref="H7:K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Севрюкова Олеся Константиновна</dc:creator>
  <cp:lastModifiedBy>Севрюкова Олеся Константиновна</cp:lastModifiedBy>
  <dcterms:created xsi:type="dcterms:W3CDTF">2021-05-19T11:30:17Z</dcterms:created>
  <dcterms:modified xsi:type="dcterms:W3CDTF">2021-05-19T11:30:35Z</dcterms:modified>
</cp:coreProperties>
</file>