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35" windowWidth="22980" windowHeight="9165" activeTab="3"/>
  </bookViews>
  <sheets>
    <sheet name="Отчет МСУ молод" sheetId="4" r:id="rId1"/>
    <sheet name="Отчет КОРТ" sheetId="3" r:id="rId2"/>
    <sheet name="Отчет МСУ переселение" sheetId="6" r:id="rId3"/>
    <sheet name="Отчет градо" sheetId="7" r:id="rId4"/>
    <sheet name="Лист1" sheetId="5" r:id="rId5"/>
  </sheets>
  <externalReferences>
    <externalReference r:id="rId6"/>
  </externalReferences>
  <definedNames>
    <definedName name="_xlnm.Print_Titles" localSheetId="3">'Отчет градо'!$12:$16</definedName>
    <definedName name="_xlnm.Print_Titles" localSheetId="1">'Отчет КОРТ'!$11:$16</definedName>
    <definedName name="_xlnm.Print_Titles" localSheetId="0">'Отчет МСУ молод'!$12:$16</definedName>
    <definedName name="_xlnm.Print_Area" localSheetId="1">'Отчет КОРТ'!$A$1:$Y$24</definedName>
    <definedName name="_xlnm.Print_Area" localSheetId="2">'Отчет МСУ переселение'!$A$1:$AC$44</definedName>
  </definedNames>
  <calcPr calcId="145621"/>
</workbook>
</file>

<file path=xl/calcChain.xml><?xml version="1.0" encoding="utf-8"?>
<calcChain xmlns="http://schemas.openxmlformats.org/spreadsheetml/2006/main">
  <c r="F19" i="7" l="1"/>
  <c r="W19" i="7"/>
  <c r="AC30" i="6" l="1"/>
  <c r="F50" i="7"/>
  <c r="F97" i="7"/>
  <c r="J97" i="7"/>
  <c r="K97" i="7"/>
  <c r="L97" i="7"/>
  <c r="F96" i="7"/>
  <c r="K96" i="7" s="1"/>
  <c r="J96" i="7"/>
  <c r="F95" i="7"/>
  <c r="J95" i="7"/>
  <c r="K95" i="7"/>
  <c r="L95" i="7"/>
  <c r="F94" i="7"/>
  <c r="J94" i="7"/>
  <c r="K94" i="7"/>
  <c r="L94" i="7"/>
  <c r="F93" i="7"/>
  <c r="K93" i="7" s="1"/>
  <c r="J93" i="7"/>
  <c r="F92" i="7"/>
  <c r="K92" i="7" s="1"/>
  <c r="J92" i="7"/>
  <c r="F91" i="7"/>
  <c r="K91" i="7" s="1"/>
  <c r="J91" i="7"/>
  <c r="F90" i="7"/>
  <c r="K90" i="7" s="1"/>
  <c r="J90" i="7"/>
  <c r="F89" i="7"/>
  <c r="K89" i="7" s="1"/>
  <c r="J89" i="7"/>
  <c r="F88" i="7"/>
  <c r="K88" i="7" s="1"/>
  <c r="J88" i="7"/>
  <c r="F87" i="7"/>
  <c r="K87" i="7" s="1"/>
  <c r="J87" i="7"/>
  <c r="F86" i="7"/>
  <c r="K86" i="7" s="1"/>
  <c r="J86" i="7"/>
  <c r="F85" i="7"/>
  <c r="K85" i="7" s="1"/>
  <c r="J85" i="7"/>
  <c r="F84" i="7"/>
  <c r="K84" i="7" s="1"/>
  <c r="F83" i="7"/>
  <c r="K83" i="7" s="1"/>
  <c r="F82" i="7"/>
  <c r="K82" i="7" s="1"/>
  <c r="F81" i="7"/>
  <c r="K81" i="7" s="1"/>
  <c r="J81" i="7"/>
  <c r="F80" i="7"/>
  <c r="K80" i="7" s="1"/>
  <c r="F79" i="7"/>
  <c r="K79" i="7" s="1"/>
  <c r="F78" i="7"/>
  <c r="K78" i="7" s="1"/>
  <c r="F77" i="7"/>
  <c r="K77" i="7" s="1"/>
  <c r="F76" i="7"/>
  <c r="K76" i="7" s="1"/>
  <c r="F75" i="7"/>
  <c r="K75" i="7" s="1"/>
  <c r="F74" i="7"/>
  <c r="K74" i="7" s="1"/>
  <c r="F73" i="7"/>
  <c r="K73" i="7" s="1"/>
  <c r="F72" i="7"/>
  <c r="K72" i="7" s="1"/>
  <c r="F71" i="7"/>
  <c r="K71" i="7" s="1"/>
  <c r="F70" i="7"/>
  <c r="K70" i="7" s="1"/>
  <c r="F69" i="7"/>
  <c r="K69" i="7" s="1"/>
  <c r="F68" i="7"/>
  <c r="K68" i="7" s="1"/>
  <c r="F67" i="7"/>
  <c r="K67" i="7" s="1"/>
  <c r="F66" i="7"/>
  <c r="K66" i="7" s="1"/>
  <c r="F65" i="7"/>
  <c r="K65" i="7" s="1"/>
  <c r="F64" i="7"/>
  <c r="K64" i="7" s="1"/>
  <c r="F63" i="7"/>
  <c r="J63" i="7" s="1"/>
  <c r="F62" i="7"/>
  <c r="K62" i="7" s="1"/>
  <c r="F61" i="7"/>
  <c r="K61" i="7" s="1"/>
  <c r="L96" i="7" l="1"/>
  <c r="J76" i="7"/>
  <c r="J83" i="7"/>
  <c r="L93" i="7"/>
  <c r="L92" i="7"/>
  <c r="L91" i="7"/>
  <c r="L90" i="7"/>
  <c r="L89" i="7"/>
  <c r="L88" i="7"/>
  <c r="J80" i="7"/>
  <c r="J82" i="7"/>
  <c r="J84" i="7"/>
  <c r="L86" i="7"/>
  <c r="L87" i="7"/>
  <c r="J78" i="7"/>
  <c r="J70" i="7"/>
  <c r="J68" i="7"/>
  <c r="J74" i="7"/>
  <c r="L85" i="7"/>
  <c r="L84" i="7"/>
  <c r="J72" i="7"/>
  <c r="L80" i="7"/>
  <c r="L83" i="7"/>
  <c r="J69" i="7"/>
  <c r="J71" i="7"/>
  <c r="J73" i="7"/>
  <c r="J75" i="7"/>
  <c r="J77" i="7"/>
  <c r="J79" i="7"/>
  <c r="J61" i="7"/>
  <c r="J64" i="7"/>
  <c r="L82" i="7"/>
  <c r="L81" i="7"/>
  <c r="L79" i="7"/>
  <c r="J66" i="7"/>
  <c r="L71" i="7"/>
  <c r="K63" i="7"/>
  <c r="L68" i="7"/>
  <c r="L78" i="7"/>
  <c r="L77" i="7"/>
  <c r="L76" i="7"/>
  <c r="L75" i="7"/>
  <c r="L74" i="7"/>
  <c r="L73" i="7"/>
  <c r="L72" i="7"/>
  <c r="L70" i="7"/>
  <c r="L69" i="7"/>
  <c r="L63" i="7"/>
  <c r="J62" i="7"/>
  <c r="J65" i="7"/>
  <c r="J67" i="7"/>
  <c r="L67" i="7"/>
  <c r="L66" i="7"/>
  <c r="L65" i="7"/>
  <c r="L64" i="7"/>
  <c r="L61" i="7"/>
  <c r="L62" i="7"/>
  <c r="Y18" i="3"/>
  <c r="Y19" i="4"/>
  <c r="X18" i="3"/>
  <c r="W18" i="3"/>
  <c r="T18" i="3"/>
  <c r="S18" i="3"/>
  <c r="R18" i="3"/>
  <c r="Q18" i="3"/>
  <c r="P18" i="3"/>
  <c r="O18" i="3"/>
  <c r="N18" i="3"/>
  <c r="M18" i="3"/>
  <c r="I18" i="3"/>
  <c r="H18" i="3"/>
  <c r="G18" i="3"/>
  <c r="O51" i="7" l="1"/>
  <c r="P51" i="7"/>
  <c r="Q51" i="7"/>
  <c r="M51" i="7"/>
  <c r="G51" i="7"/>
  <c r="H51" i="7"/>
  <c r="I51" i="7"/>
  <c r="G19" i="7" l="1"/>
  <c r="H19" i="7"/>
  <c r="I19" i="7"/>
  <c r="F21" i="7"/>
  <c r="N98" i="7" l="1"/>
  <c r="F98" i="7"/>
  <c r="J98" i="7" s="1"/>
  <c r="F60" i="7"/>
  <c r="J60" i="7" s="1"/>
  <c r="N59" i="7"/>
  <c r="F59" i="7"/>
  <c r="L59" i="7" s="1"/>
  <c r="N58" i="7"/>
  <c r="F58" i="7"/>
  <c r="J58" i="7" s="1"/>
  <c r="N57" i="7"/>
  <c r="F57" i="7"/>
  <c r="L57" i="7" s="1"/>
  <c r="N56" i="7"/>
  <c r="F56" i="7"/>
  <c r="J56" i="7" s="1"/>
  <c r="N55" i="7"/>
  <c r="F55" i="7"/>
  <c r="J55" i="7" s="1"/>
  <c r="N54" i="7"/>
  <c r="F54" i="7"/>
  <c r="J54" i="7" s="1"/>
  <c r="N53" i="7"/>
  <c r="F53" i="7"/>
  <c r="K53" i="7" s="1"/>
  <c r="N52" i="7"/>
  <c r="F52" i="7"/>
  <c r="N50" i="7"/>
  <c r="J50" i="7"/>
  <c r="N49" i="7"/>
  <c r="F49" i="7"/>
  <c r="L49" i="7" s="1"/>
  <c r="N48" i="7"/>
  <c r="F48" i="7"/>
  <c r="J48" i="7" s="1"/>
  <c r="N47" i="7"/>
  <c r="F47" i="7"/>
  <c r="J47" i="7" s="1"/>
  <c r="N46" i="7"/>
  <c r="F46" i="7"/>
  <c r="J46" i="7" s="1"/>
  <c r="N45" i="7"/>
  <c r="F45" i="7"/>
  <c r="N44" i="7"/>
  <c r="F44" i="7"/>
  <c r="J44" i="7" s="1"/>
  <c r="N43" i="7"/>
  <c r="F43" i="7"/>
  <c r="K43" i="7" s="1"/>
  <c r="N42" i="7"/>
  <c r="F42" i="7"/>
  <c r="J42" i="7" s="1"/>
  <c r="N41" i="7"/>
  <c r="F41" i="7"/>
  <c r="K41" i="7" s="1"/>
  <c r="N40" i="7"/>
  <c r="F40" i="7"/>
  <c r="J40" i="7" s="1"/>
  <c r="N39" i="7"/>
  <c r="F39" i="7"/>
  <c r="K39" i="7" s="1"/>
  <c r="N38" i="7"/>
  <c r="F38" i="7"/>
  <c r="J38" i="7" s="1"/>
  <c r="N37" i="7"/>
  <c r="F37" i="7"/>
  <c r="J37" i="7" s="1"/>
  <c r="C37" i="7"/>
  <c r="N36" i="7"/>
  <c r="F36" i="7"/>
  <c r="J36" i="7" s="1"/>
  <c r="C36" i="7"/>
  <c r="N35" i="7"/>
  <c r="F35" i="7"/>
  <c r="L35" i="7" s="1"/>
  <c r="C35" i="7"/>
  <c r="N34" i="7"/>
  <c r="F34" i="7"/>
  <c r="K34" i="7" s="1"/>
  <c r="C34" i="7"/>
  <c r="N33" i="7"/>
  <c r="F33" i="7"/>
  <c r="J33" i="7" s="1"/>
  <c r="C33" i="7"/>
  <c r="N32" i="7"/>
  <c r="F32" i="7"/>
  <c r="J32" i="7" s="1"/>
  <c r="C32" i="7"/>
  <c r="N31" i="7"/>
  <c r="F31" i="7"/>
  <c r="J31" i="7" s="1"/>
  <c r="C31" i="7"/>
  <c r="N30" i="7"/>
  <c r="F30" i="7"/>
  <c r="K30" i="7" s="1"/>
  <c r="C30" i="7"/>
  <c r="N29" i="7"/>
  <c r="F29" i="7"/>
  <c r="J29" i="7" s="1"/>
  <c r="C29" i="7"/>
  <c r="N28" i="7"/>
  <c r="F28" i="7"/>
  <c r="J28" i="7" s="1"/>
  <c r="C28" i="7"/>
  <c r="F27" i="7"/>
  <c r="K27" i="7" s="1"/>
  <c r="C27" i="7"/>
  <c r="N26" i="7"/>
  <c r="F26" i="7"/>
  <c r="J26" i="7" s="1"/>
  <c r="C26" i="7"/>
  <c r="N25" i="7"/>
  <c r="F25" i="7"/>
  <c r="J25" i="7" s="1"/>
  <c r="C25" i="7"/>
  <c r="N24" i="7"/>
  <c r="F24" i="7"/>
  <c r="C24" i="7"/>
  <c r="N23" i="7"/>
  <c r="F23" i="7"/>
  <c r="L23" i="7" s="1"/>
  <c r="C23" i="7"/>
  <c r="N22" i="7"/>
  <c r="F22" i="7"/>
  <c r="C22" i="7"/>
  <c r="L21" i="7"/>
  <c r="C21" i="7"/>
  <c r="N20" i="7"/>
  <c r="F20" i="7"/>
  <c r="C20" i="7"/>
  <c r="X19" i="7"/>
  <c r="Q19" i="7"/>
  <c r="O19" i="7"/>
  <c r="M19" i="7"/>
  <c r="K31" i="7" l="1"/>
  <c r="L31" i="7"/>
  <c r="L40" i="7"/>
  <c r="N51" i="7"/>
  <c r="L55" i="7"/>
  <c r="K52" i="7"/>
  <c r="F51" i="7"/>
  <c r="L98" i="7"/>
  <c r="L52" i="7"/>
  <c r="K55" i="7"/>
  <c r="K47" i="7"/>
  <c r="L47" i="7"/>
  <c r="L37" i="7"/>
  <c r="L32" i="7"/>
  <c r="K25" i="7"/>
  <c r="L25" i="7"/>
  <c r="K98" i="7"/>
  <c r="L60" i="7"/>
  <c r="J59" i="7"/>
  <c r="K59" i="7"/>
  <c r="L58" i="7"/>
  <c r="J57" i="7"/>
  <c r="K57" i="7"/>
  <c r="L56" i="7"/>
  <c r="L54" i="7"/>
  <c r="J52" i="7"/>
  <c r="J49" i="7"/>
  <c r="K49" i="7"/>
  <c r="J45" i="7"/>
  <c r="L44" i="7"/>
  <c r="K42" i="7"/>
  <c r="L42" i="7"/>
  <c r="K40" i="7"/>
  <c r="K38" i="7"/>
  <c r="L38" i="7"/>
  <c r="K36" i="7"/>
  <c r="L36" i="7"/>
  <c r="J35" i="7"/>
  <c r="K35" i="7"/>
  <c r="L33" i="7"/>
  <c r="K32" i="7"/>
  <c r="K28" i="7"/>
  <c r="L28" i="7"/>
  <c r="L26" i="7"/>
  <c r="J24" i="7"/>
  <c r="J21" i="7"/>
  <c r="K21" i="7"/>
  <c r="J20" i="7"/>
  <c r="J23" i="7"/>
  <c r="J30" i="7"/>
  <c r="J39" i="7"/>
  <c r="J43" i="7"/>
  <c r="J53" i="7"/>
  <c r="J22" i="7"/>
  <c r="K23" i="7"/>
  <c r="K26" i="7"/>
  <c r="L27" i="7"/>
  <c r="L30" i="7"/>
  <c r="K33" i="7"/>
  <c r="L34" i="7"/>
  <c r="K37" i="7"/>
  <c r="L39" i="7"/>
  <c r="L41" i="7"/>
  <c r="L43" i="7"/>
  <c r="K44" i="7"/>
  <c r="L53" i="7"/>
  <c r="K54" i="7"/>
  <c r="K56" i="7"/>
  <c r="K58" i="7"/>
  <c r="K60" i="7"/>
  <c r="J27" i="7"/>
  <c r="J34" i="7"/>
  <c r="J41" i="7"/>
  <c r="O20" i="6"/>
  <c r="O21" i="6"/>
  <c r="O22" i="6"/>
  <c r="O23" i="6"/>
  <c r="O24" i="6"/>
  <c r="O25" i="6"/>
  <c r="O26" i="6"/>
  <c r="O27" i="6"/>
  <c r="O28" i="6"/>
  <c r="O29" i="6"/>
  <c r="O19" i="6"/>
  <c r="H18" i="6"/>
  <c r="L51" i="7" l="1"/>
  <c r="J51" i="7"/>
  <c r="K51" i="7"/>
  <c r="K19" i="7"/>
  <c r="AB18" i="6"/>
  <c r="AA18" i="6"/>
  <c r="T18" i="6"/>
  <c r="S18" i="6"/>
  <c r="R18" i="6"/>
  <c r="O18" i="6"/>
  <c r="J18" i="6"/>
  <c r="I18" i="6"/>
  <c r="AA30" i="6"/>
  <c r="H30" i="6"/>
  <c r="I30" i="6"/>
  <c r="J30" i="6"/>
  <c r="F36" i="6"/>
  <c r="N36" i="6" s="1"/>
  <c r="F35" i="6"/>
  <c r="N35" i="6" s="1"/>
  <c r="F34" i="6"/>
  <c r="N34" i="6" s="1"/>
  <c r="F33" i="6"/>
  <c r="N33" i="6" s="1"/>
  <c r="J32" i="6"/>
  <c r="F29" i="6"/>
  <c r="L29" i="6" s="1"/>
  <c r="T27" i="6"/>
  <c r="P27" i="6" s="1"/>
  <c r="P26" i="6"/>
  <c r="W26" i="6" s="1"/>
  <c r="T26" i="6"/>
  <c r="T24" i="6"/>
  <c r="L19" i="7" l="1"/>
  <c r="J19" i="7"/>
  <c r="V27" i="6"/>
  <c r="X27" i="6"/>
  <c r="W27" i="6"/>
  <c r="X26" i="6"/>
  <c r="L33" i="6"/>
  <c r="L34" i="6"/>
  <c r="L35" i="6"/>
  <c r="L36" i="6"/>
  <c r="M33" i="6"/>
  <c r="M34" i="6"/>
  <c r="M35" i="6"/>
  <c r="M36" i="6"/>
  <c r="V26" i="6"/>
  <c r="P18" i="6"/>
  <c r="N29" i="6"/>
  <c r="M29" i="6"/>
  <c r="N49" i="4" l="1"/>
  <c r="P25" i="6" l="1"/>
  <c r="P24" i="6"/>
  <c r="X24" i="6" s="1"/>
  <c r="V24" i="6" l="1"/>
  <c r="W24" i="6"/>
  <c r="W18" i="6" l="1"/>
  <c r="X18" i="6"/>
  <c r="V18" i="6"/>
  <c r="P30" i="6" l="1"/>
  <c r="R30" i="6"/>
  <c r="S30" i="6"/>
  <c r="T30" i="6"/>
  <c r="V30" i="6"/>
  <c r="W30" i="6"/>
  <c r="X30" i="6"/>
  <c r="O30" i="6"/>
  <c r="F32" i="6"/>
  <c r="L32" i="6" s="1"/>
  <c r="F31" i="6"/>
  <c r="L31" i="6" l="1"/>
  <c r="F30" i="6"/>
  <c r="N30" i="6" s="1"/>
  <c r="N31" i="6"/>
  <c r="M31" i="6"/>
  <c r="N32" i="6"/>
  <c r="M32" i="6"/>
  <c r="M30" i="6" l="1"/>
  <c r="L30" i="6"/>
  <c r="N42" i="4"/>
  <c r="AC18" i="6" l="1"/>
  <c r="F18" i="3" l="1"/>
  <c r="K18" i="3" s="1"/>
  <c r="F28" i="6"/>
  <c r="M28" i="6" s="1"/>
  <c r="F27" i="6"/>
  <c r="L27" i="6" s="1"/>
  <c r="F26" i="6"/>
  <c r="L26" i="6" s="1"/>
  <c r="F25" i="6"/>
  <c r="N25" i="6" s="1"/>
  <c r="F24" i="6"/>
  <c r="M24" i="6" s="1"/>
  <c r="F23" i="6"/>
  <c r="L23" i="6" s="1"/>
  <c r="F22" i="6"/>
  <c r="L22" i="6" s="1"/>
  <c r="F21" i="6"/>
  <c r="N21" i="6" s="1"/>
  <c r="F20" i="6"/>
  <c r="M20" i="6" s="1"/>
  <c r="F19" i="6"/>
  <c r="L19" i="6" s="1"/>
  <c r="Y18" i="6"/>
  <c r="Z18" i="6"/>
  <c r="L18" i="3" l="1"/>
  <c r="J18" i="3"/>
  <c r="M25" i="6"/>
  <c r="M21" i="6"/>
  <c r="N27" i="6"/>
  <c r="N26" i="6"/>
  <c r="M26" i="6"/>
  <c r="N23" i="6"/>
  <c r="M22" i="6"/>
  <c r="N22" i="6"/>
  <c r="L21" i="6"/>
  <c r="M19" i="6"/>
  <c r="N19" i="6"/>
  <c r="L28" i="6"/>
  <c r="L24" i="6"/>
  <c r="F18" i="6"/>
  <c r="L18" i="6" s="1"/>
  <c r="N28" i="6"/>
  <c r="M27" i="6"/>
  <c r="N24" i="6"/>
  <c r="M23" i="6"/>
  <c r="L20" i="6"/>
  <c r="L25" i="6"/>
  <c r="N20" i="6"/>
  <c r="N18" i="6" l="1"/>
  <c r="M18" i="6"/>
  <c r="N60" i="4"/>
  <c r="N58" i="4"/>
  <c r="N57" i="4"/>
  <c r="N56" i="4"/>
  <c r="N55" i="4"/>
  <c r="N54" i="4"/>
  <c r="N53" i="4"/>
  <c r="N52" i="4"/>
  <c r="N51" i="4"/>
  <c r="N50" i="4"/>
  <c r="N48" i="4"/>
  <c r="N47" i="4"/>
  <c r="N46" i="4"/>
  <c r="N45" i="4"/>
  <c r="N44" i="4"/>
  <c r="N43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6" i="4"/>
  <c r="N25" i="4"/>
  <c r="N24" i="4"/>
  <c r="N23" i="4"/>
  <c r="N22" i="4"/>
  <c r="N20" i="4"/>
  <c r="F60" i="4"/>
  <c r="L60" i="4" s="1"/>
  <c r="F59" i="4"/>
  <c r="K59" i="4" s="1"/>
  <c r="F58" i="4"/>
  <c r="L58" i="4" s="1"/>
  <c r="F57" i="4"/>
  <c r="K57" i="4" s="1"/>
  <c r="F56" i="4"/>
  <c r="L56" i="4" s="1"/>
  <c r="F55" i="4"/>
  <c r="K55" i="4" s="1"/>
  <c r="F54" i="4"/>
  <c r="L54" i="4" s="1"/>
  <c r="F53" i="4"/>
  <c r="K53" i="4" s="1"/>
  <c r="F52" i="4"/>
  <c r="L52" i="4" s="1"/>
  <c r="F51" i="4"/>
  <c r="K51" i="4" s="1"/>
  <c r="F50" i="4"/>
  <c r="L50" i="4" s="1"/>
  <c r="F49" i="4"/>
  <c r="K49" i="4" s="1"/>
  <c r="F48" i="4"/>
  <c r="L48" i="4" s="1"/>
  <c r="F47" i="4"/>
  <c r="K47" i="4" s="1"/>
  <c r="F46" i="4"/>
  <c r="J46" i="4" s="1"/>
  <c r="F45" i="4"/>
  <c r="K45" i="4" s="1"/>
  <c r="F44" i="4"/>
  <c r="L44" i="4" s="1"/>
  <c r="F43" i="4"/>
  <c r="K43" i="4" s="1"/>
  <c r="F42" i="4"/>
  <c r="L42" i="4" s="1"/>
  <c r="F41" i="4"/>
  <c r="K41" i="4" s="1"/>
  <c r="F40" i="4"/>
  <c r="L40" i="4" s="1"/>
  <c r="F39" i="4"/>
  <c r="K39" i="4" s="1"/>
  <c r="F38" i="4"/>
  <c r="K38" i="4" s="1"/>
  <c r="F37" i="4"/>
  <c r="K37" i="4" s="1"/>
  <c r="F36" i="4"/>
  <c r="L36" i="4" s="1"/>
  <c r="F35" i="4"/>
  <c r="K35" i="4" s="1"/>
  <c r="F34" i="4"/>
  <c r="L34" i="4" s="1"/>
  <c r="F33" i="4"/>
  <c r="K33" i="4" s="1"/>
  <c r="F32" i="4"/>
  <c r="L32" i="4" s="1"/>
  <c r="F31" i="4"/>
  <c r="K31" i="4" s="1"/>
  <c r="F30" i="4"/>
  <c r="J30" i="4" s="1"/>
  <c r="F29" i="4"/>
  <c r="K29" i="4" s="1"/>
  <c r="F28" i="4"/>
  <c r="L28" i="4" s="1"/>
  <c r="F27" i="4"/>
  <c r="K27" i="4" s="1"/>
  <c r="F26" i="4"/>
  <c r="K26" i="4" s="1"/>
  <c r="F25" i="4"/>
  <c r="K25" i="4" s="1"/>
  <c r="F24" i="4"/>
  <c r="L24" i="4" s="1"/>
  <c r="F23" i="4"/>
  <c r="K23" i="4" s="1"/>
  <c r="F22" i="4"/>
  <c r="K22" i="4" s="1"/>
  <c r="F21" i="4"/>
  <c r="K21" i="4" s="1"/>
  <c r="F20" i="4"/>
  <c r="L20" i="4" s="1"/>
  <c r="J54" i="4"/>
  <c r="J49" i="4"/>
  <c r="L45" i="4"/>
  <c r="J45" i="4"/>
  <c r="L33" i="4"/>
  <c r="L29" i="4"/>
  <c r="J50" i="4" l="1"/>
  <c r="L22" i="4"/>
  <c r="J58" i="4"/>
  <c r="K58" i="4"/>
  <c r="L57" i="4"/>
  <c r="K54" i="4"/>
  <c r="J53" i="4"/>
  <c r="K50" i="4"/>
  <c r="L49" i="4"/>
  <c r="K42" i="4"/>
  <c r="J42" i="4"/>
  <c r="L41" i="4"/>
  <c r="J38" i="4"/>
  <c r="L38" i="4"/>
  <c r="J37" i="4"/>
  <c r="J34" i="4"/>
  <c r="K34" i="4"/>
  <c r="J33" i="4"/>
  <c r="L30" i="4"/>
  <c r="K30" i="4"/>
  <c r="J29" i="4"/>
  <c r="L26" i="4"/>
  <c r="J26" i="4"/>
  <c r="L25" i="4"/>
  <c r="J22" i="4"/>
  <c r="L21" i="4"/>
  <c r="J20" i="4"/>
  <c r="K46" i="4"/>
  <c r="L46" i="4"/>
  <c r="J25" i="4"/>
  <c r="L37" i="4"/>
  <c r="J41" i="4"/>
  <c r="L53" i="4"/>
  <c r="J57" i="4"/>
  <c r="J23" i="4"/>
  <c r="L31" i="4"/>
  <c r="L39" i="4"/>
  <c r="L43" i="4"/>
  <c r="L47" i="4"/>
  <c r="L51" i="4"/>
  <c r="L55" i="4"/>
  <c r="K20" i="4"/>
  <c r="J24" i="4"/>
  <c r="J28" i="4"/>
  <c r="J32" i="4"/>
  <c r="J36" i="4"/>
  <c r="J40" i="4"/>
  <c r="J44" i="4"/>
  <c r="J48" i="4"/>
  <c r="J52" i="4"/>
  <c r="J56" i="4"/>
  <c r="J60" i="4"/>
  <c r="J21" i="4"/>
  <c r="K24" i="4"/>
  <c r="K28" i="4"/>
  <c r="K32" i="4"/>
  <c r="K36" i="4"/>
  <c r="K40" i="4"/>
  <c r="K44" i="4"/>
  <c r="K48" i="4"/>
  <c r="K52" i="4"/>
  <c r="K56" i="4"/>
  <c r="K60" i="4"/>
  <c r="L23" i="4"/>
  <c r="L27" i="4"/>
  <c r="L35" i="4"/>
  <c r="L59" i="4"/>
  <c r="J27" i="4"/>
  <c r="J31" i="4"/>
  <c r="J35" i="4"/>
  <c r="J39" i="4"/>
  <c r="J43" i="4"/>
  <c r="J47" i="4"/>
  <c r="J51" i="4"/>
  <c r="J55" i="4"/>
  <c r="J59" i="4"/>
  <c r="M19" i="3" l="1"/>
  <c r="N19" i="3" l="1"/>
  <c r="M19" i="4" l="1"/>
  <c r="C20" i="4" l="1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D39" i="4"/>
  <c r="D40" i="4"/>
  <c r="D41" i="4"/>
  <c r="D42" i="4"/>
  <c r="D43" i="4"/>
  <c r="D45" i="4"/>
  <c r="D46" i="4"/>
  <c r="D47" i="4"/>
  <c r="D48" i="4"/>
  <c r="D49" i="4"/>
  <c r="D50" i="4"/>
  <c r="D51" i="4"/>
  <c r="D54" i="4"/>
  <c r="D55" i="4"/>
  <c r="D56" i="4"/>
  <c r="D57" i="4"/>
  <c r="D58" i="4"/>
  <c r="D59" i="4"/>
  <c r="D60" i="4"/>
  <c r="W19" i="4" l="1"/>
  <c r="Q19" i="4"/>
  <c r="G19" i="4"/>
  <c r="O19" i="4"/>
  <c r="X19" i="4"/>
  <c r="H19" i="4"/>
  <c r="I19" i="4"/>
  <c r="U18" i="3"/>
  <c r="V18" i="3"/>
  <c r="F19" i="3"/>
  <c r="L19" i="3" l="1"/>
  <c r="K19" i="3"/>
  <c r="J19" i="3"/>
  <c r="F19" i="4"/>
  <c r="L19" i="4" l="1"/>
  <c r="K19" i="4"/>
  <c r="J19" i="4"/>
</calcChain>
</file>

<file path=xl/sharedStrings.xml><?xml version="1.0" encoding="utf-8"?>
<sst xmlns="http://schemas.openxmlformats.org/spreadsheetml/2006/main" count="854" uniqueCount="309">
  <si>
    <t>(наименование главного распорядителя средств областного бюджета)</t>
  </si>
  <si>
    <t>Департамент молодежной политики Оренбургской области</t>
  </si>
  <si>
    <t>Всего</t>
  </si>
  <si>
    <t>Субсидии на софинансирование капитальных вложений в объекты муниципальной собственности</t>
  </si>
  <si>
    <t>тыс. кв. м</t>
  </si>
  <si>
    <t>г.Оренбург</t>
  </si>
  <si>
    <t>в том числе за счет:</t>
  </si>
  <si>
    <t>всего</t>
  </si>
  <si>
    <t>значение</t>
  </si>
  <si>
    <t>единица измерения</t>
  </si>
  <si>
    <t>наименование показателя результативности (контрольного события)</t>
  </si>
  <si>
    <t>кассовые расходы</t>
  </si>
  <si>
    <t>причины недостижения</t>
  </si>
  <si>
    <t>фактическое достижение значения на отчетную дату</t>
  </si>
  <si>
    <t>доля софинансиро-вания за счет средств (процентов)</t>
  </si>
  <si>
    <t>объем средств (тыс. рублей)</t>
  </si>
  <si>
    <t>Показатель результативности</t>
  </si>
  <si>
    <t>Фактически</t>
  </si>
  <si>
    <t>Предусмотрено соглашением</t>
  </si>
  <si>
    <t>Реквизиты соглашения о предоставлении субсидии (дата и номер), наименование федерального органа исполнительной власти и органа исполнительной власти Оренбургской области</t>
  </si>
  <si>
    <t>Наименование муниципального образования</t>
  </si>
  <si>
    <t>№ п/п</t>
  </si>
  <si>
    <t>Наименование субсидии</t>
  </si>
  <si>
    <t>целевых показателей результативности использования межбюджетных субсидий (контрольных событий)</t>
  </si>
  <si>
    <t>об оценке достижения органами местного самоуправления</t>
  </si>
  <si>
    <t>Отчет</t>
  </si>
  <si>
    <t>предусмотрено соглашением о предоставлении субсидии</t>
  </si>
  <si>
    <r>
      <t>перечис-ленный в МБ</t>
    </r>
    <r>
      <rPr>
        <vertAlign val="superscript"/>
        <sz val="7.5"/>
        <rFont val="Times New Roman"/>
        <family val="1"/>
        <charset val="204"/>
      </rPr>
      <t>3)</t>
    </r>
    <r>
      <rPr>
        <sz val="7.5"/>
        <rFont val="Times New Roman"/>
        <family val="1"/>
        <charset val="204"/>
      </rPr>
      <t xml:space="preserve"> - всего</t>
    </r>
  </si>
  <si>
    <r>
      <t>ФБ</t>
    </r>
    <r>
      <rPr>
        <vertAlign val="superscript"/>
        <sz val="7.5"/>
        <rFont val="Times New Roman"/>
        <family val="1"/>
        <charset val="204"/>
      </rPr>
      <t>1)</t>
    </r>
  </si>
  <si>
    <r>
      <t>ОБ</t>
    </r>
    <r>
      <rPr>
        <vertAlign val="superscript"/>
        <sz val="7.5"/>
        <rFont val="Times New Roman"/>
        <family val="1"/>
        <charset val="204"/>
      </rPr>
      <t>2)</t>
    </r>
  </si>
  <si>
    <r>
      <t>МБ</t>
    </r>
    <r>
      <rPr>
        <vertAlign val="superscript"/>
        <sz val="7.5"/>
        <rFont val="Times New Roman"/>
        <family val="1"/>
        <charset val="204"/>
      </rPr>
      <t>3)</t>
    </r>
  </si>
  <si>
    <r>
      <t>перечис-ленный в МБ</t>
    </r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- всего</t>
    </r>
  </si>
  <si>
    <r>
      <t>ФБ</t>
    </r>
    <r>
      <rPr>
        <vertAlign val="superscript"/>
        <sz val="8"/>
        <rFont val="Times New Roman"/>
        <family val="1"/>
        <charset val="204"/>
      </rPr>
      <t>1)</t>
    </r>
  </si>
  <si>
    <r>
      <t>ОБ</t>
    </r>
    <r>
      <rPr>
        <vertAlign val="superscript"/>
        <sz val="8"/>
        <rFont val="Times New Roman"/>
        <family val="1"/>
        <charset val="204"/>
      </rPr>
      <t>2)</t>
    </r>
  </si>
  <si>
    <r>
      <t>МБ</t>
    </r>
    <r>
      <rPr>
        <vertAlign val="superscript"/>
        <sz val="8"/>
        <rFont val="Times New Roman"/>
        <family val="1"/>
        <charset val="204"/>
      </rPr>
      <t>3)</t>
    </r>
  </si>
  <si>
    <t>ВСЕГО</t>
  </si>
  <si>
    <t>Новосергеевский район</t>
  </si>
  <si>
    <t>доля софинансирования за счет средств (процентов)</t>
  </si>
  <si>
    <r>
      <rPr>
        <vertAlign val="superscript"/>
        <sz val="8"/>
        <rFont val="Times New Roman"/>
        <family val="1"/>
        <charset val="204"/>
      </rPr>
      <t xml:space="preserve">1)  </t>
    </r>
    <r>
      <rPr>
        <sz val="8"/>
        <rFont val="Times New Roman"/>
        <family val="1"/>
        <charset val="204"/>
      </rPr>
      <t>Средства федерального бюджета</t>
    </r>
  </si>
  <si>
    <t>Таблица 13</t>
  </si>
  <si>
    <t>шт</t>
  </si>
  <si>
    <t>Свидетельство о праве на получение соц.выплаты</t>
  </si>
  <si>
    <t>Свидетельство о праве на получение соц. выплаты</t>
  </si>
  <si>
    <t>Кваркенский район</t>
  </si>
  <si>
    <t>Светлинский район</t>
  </si>
  <si>
    <t>Северный район</t>
  </si>
  <si>
    <t>Субсидия на реализацию мероприятий по обеспечению жильем молодых семей</t>
  </si>
  <si>
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с привлечением финансовой поддержки за счет средств Фонда содействия реформированию жилищно-коммунального хозяйства</t>
  </si>
  <si>
    <t>Гайский городской округ</t>
  </si>
  <si>
    <t>г. Медногорск</t>
  </si>
  <si>
    <t>г. Оренбург</t>
  </si>
  <si>
    <t>г. Орск</t>
  </si>
  <si>
    <t>Архангеловский сельсовет Оренбургского района</t>
  </si>
  <si>
    <t>Кваркенский сельсовет Кваркенского района</t>
  </si>
  <si>
    <t>Количество кв. метров расселенного аварийного жилищного фонда</t>
  </si>
  <si>
    <t>Грачевский сельсовет Грачевского района</t>
  </si>
  <si>
    <t>Октябрьский сельсовет Октябрьского района</t>
  </si>
  <si>
    <t>г. Бузулук</t>
  </si>
  <si>
    <t>г. Бугуруслан</t>
  </si>
  <si>
    <t>Подпрограмма 7 «Обеспечение жильем молодых семей в Оренбургской области»</t>
  </si>
  <si>
    <t>Подпрограмма 1 «Комплексное освоение и развитие территорий в целях жилищного строительства»</t>
  </si>
  <si>
    <t>Подпрограмма 6 «Переселение граждан из аварийного жилищного фонда Оренбургской области»</t>
  </si>
  <si>
    <t>Краснооктябрьский сельсовет Октябрьского района</t>
  </si>
  <si>
    <t>Саракташский поссовет Саракташского района</t>
  </si>
  <si>
    <t>Сорочинский городской округ</t>
  </si>
  <si>
    <r>
      <rPr>
        <vertAlign val="superscript"/>
        <sz val="8"/>
        <rFont val="Times New Roman"/>
        <family val="1"/>
        <charset val="204"/>
      </rPr>
      <t>2)</t>
    </r>
    <r>
      <rPr>
        <sz val="8"/>
        <rFont val="Times New Roman"/>
        <family val="1"/>
        <charset val="204"/>
      </rPr>
      <t xml:space="preserve"> Средства областного бюджета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</si>
  <si>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местных бюджетов</t>
    </r>
  </si>
  <si>
    <t>по состоянию на 30 марта 2020 года</t>
  </si>
  <si>
    <t>Министерство строительства, жилищно-коммунального, дорожного хозяйства и транспорта Оренбургской области</t>
  </si>
  <si>
    <t xml:space="preserve">№ 53704000-1-2020-006 от 17.01.2020        ФОИВ - Минстрой России, ОИВ - Департамент молодежной политики Оренбургской области       </t>
  </si>
  <si>
    <t>срок действия до 01.09.2020</t>
  </si>
  <si>
    <t xml:space="preserve">№ 53604000-1-2020-005 от 17.01.2020  ФОИВ - Минстрой России, ОИВ - Департамент молодежной политики Оренбургской области       </t>
  </si>
  <si>
    <t xml:space="preserve">№ 53605000-1-2020-004 от 17.01.2020  ФОИВ - Минстрой России, ОИВ - Департамент молодежной политики Оренбургской области       </t>
  </si>
  <si>
    <t xml:space="preserve">№ 53606000-1-2020-004 от 17.01.2020  ФОИВ - Минстрой России, ОИВ - Департамент молодежной политики Оренбургской области       </t>
  </si>
  <si>
    <t xml:space="preserve">№ 53607000-1-2020-003 от 17.01.2020  ФОИВ - Минстрой России, ОИВ - Департамент молодежной политики Оренбургской области       </t>
  </si>
  <si>
    <t xml:space="preserve">№ 53610000-1-2020-004 от 17.01.2020  ФОИВ - Минстрой России, ОИВ - Департамент молодежной политики Оренбургской области       </t>
  </si>
  <si>
    <t xml:space="preserve">№ 53611000-1-2020-004  от 17.01.2020  ФОИВ - Минстрой России, ОИВ - Департамент молодежной политики Оренбургской области                </t>
  </si>
  <si>
    <t xml:space="preserve">№ 53612000-1-2020-004 от 17.01.2020  ФОИВ - Минстрой России, ОИВ - Департамент молодежной политики Оренбургской области               </t>
  </si>
  <si>
    <t xml:space="preserve">№ 53708000-1-2020-005 от 23.01.2020  ФОИВ - Минстрой России, ОИВ - Департамент молодежной политики Оренбургской области       </t>
  </si>
  <si>
    <t xml:space="preserve">№ 53712000-1-2020-003 от 17.01.2020  ФОИВ - Минстрой России, ОИВ - Департамент молодежной политики Оренбургской области       </t>
  </si>
  <si>
    <t xml:space="preserve">№ 53715000-1-2020-004 от 17.01.2020  ФОИВ - Минстрой России, ОИВ - Департамент молодежной политики Оренбургской области       </t>
  </si>
  <si>
    <t xml:space="preserve">№ 53720000-1-2020-004 от 16.01.2020  ФОИВ - Минстрой России, ОИВ - Департамент молодежной политики Оренбургской области       </t>
  </si>
  <si>
    <t xml:space="preserve">№ 53701000-1-2020-005 от 17.01.2020  ФОИВ - Минстрой России, ОИВ - Департамент молодежной политики Оренбургской области       </t>
  </si>
  <si>
    <t xml:space="preserve">№ 53723000-1-2020-003 от 17.01.2020  ФОИВ - Минстрой России, ОИВ - Департамент молодежной политики Оренбургской области       </t>
  </si>
  <si>
    <t xml:space="preserve">№ 53713000-1-2020-008 от 17.01.2020  ФОИВ - Минстрой России, ОИВ - Департамент молодежной политики Оренбургской области       </t>
  </si>
  <si>
    <t xml:space="preserve">№ 53615000-1-2020-004 от 17.01.2020  ФОИВ - Минстрой России, ОИВ - Департамент молодежной политики Оренбургской области       </t>
  </si>
  <si>
    <t xml:space="preserve">№ 53617000-1-2020-004 от 17.01.2020  ФОИВ - Минстрой России, ОИВ - Департамент молодежной политики Оренбургской области       </t>
  </si>
  <si>
    <t xml:space="preserve">№ 53619000-1-2020-005 от 17.01.2020  ФОИВ - Минстрой России, ОИВ - Департамент молодежной политики Оренбургской области       </t>
  </si>
  <si>
    <t xml:space="preserve">№ 53622000-1-2020-004 от 17.01.2020  ФОИВ - Минстрой России, ОИВ - Департамент молодежной политики Оренбургской области       </t>
  </si>
  <si>
    <t xml:space="preserve">№ 53623000-1-2020-004 от 17.01.2020  ФОИВ - Минстрой России, ОИВ - Департамент молодежной политики Оренбургской области       </t>
  </si>
  <si>
    <t xml:space="preserve">№ 53714000-1-2020-005 от 17.01.2020  ФОИВ - Минстрой России, ОИВ - Департамент молодежной политики Оренбургской области       </t>
  </si>
  <si>
    <t xml:space="preserve">№ 53625000-1-2020-004 от 17.01.2020  ФОИВ - Минстрой России, ОИВ - Департамент молодежной политики Оренбургской области       </t>
  </si>
  <si>
    <t xml:space="preserve">№ 53627000-1-2020-004 от 17.01.2020  ФОИВ - Минстрой России, ОИВ - Департамент молодежной политики Оренбургской области       </t>
  </si>
  <si>
    <t xml:space="preserve">№ 53630000-1-2020-003 от 17.01.2020  ФОИВ - Минстрой России, ОИВ - Департамент молодежной политики Оренбургской области       </t>
  </si>
  <si>
    <t xml:space="preserve">№ 53631000-1-2020-004 от 17.01.2020  ФОИВ - Минстрой России, ОИВ - Департамент молодежной политики Оренбургской области       </t>
  </si>
  <si>
    <t xml:space="preserve">№ 53633000-1-2020-005 от 17.01.2020  ФОИВ - Минстрой России, ОИВ - Департамент молодежной политики Оренбургской области       </t>
  </si>
  <si>
    <t xml:space="preserve">№ 53634000-1-2020-003 от 17.01.2020  ФОИВ - Минстрой России, ОИВ - Департамент молодежной политики Оренбургской области       </t>
  </si>
  <si>
    <t xml:space="preserve">№ 53636000-1-2020-003 от 17.01.2020  ФОИВ - Минстрой России, ОИВ - Департамент молодежной политики Оренбургской области       </t>
  </si>
  <si>
    <t xml:space="preserve">№ 53637000-1-2020-003 от 17.01.2020  ФОИВ - Минстрой России, ОИВ - Департамент молодежной политики Оренбургской области       </t>
  </si>
  <si>
    <t xml:space="preserve">№ 53638000-1-2020-004 от 17.01.2020 ФОИВ - Минстрой России, ОИВ - Департамент молодежной политики Оренбургской области       </t>
  </si>
  <si>
    <t xml:space="preserve">№ 53640000-1-2020-005 от 20.01.2020 ФОИВ - Минстрой России, ОИВ - Департамент молодежной политики Оренбургской области       </t>
  </si>
  <si>
    <t xml:space="preserve">№ 53641000-1-2020-003 от 17.01.2020 ФОИВ - Минстрой России, ОИВ - Департамент молодежной политики Оренбургской области       </t>
  </si>
  <si>
    <t xml:space="preserve">№ 53642000-1-2020-003 от 20.01.2020 ФОИВ - Минстрой России, ОИВ - Департамент молодежной политики Оренбургской области       </t>
  </si>
  <si>
    <t xml:space="preserve">№ 53643000-1-2020-003 от 17.01.2020 ФОИВ - Минстрой России, ОИВ - Департамент молодежной политики Оренбургской области       </t>
  </si>
  <si>
    <t xml:space="preserve">№ 53725000-1-2020-005 от 17.01.2020  ФОИВ - Минстрой России, ОИВ - Департамент молодежной политики Оренбургской области       </t>
  </si>
  <si>
    <t xml:space="preserve">№ 53727000-1-2020-004 от 17.01.2020 ФОИВ - Минстрой России, ОИВ - Департамент молодежной политики Оренбургской области       </t>
  </si>
  <si>
    <t xml:space="preserve">№ 53651000-1-2020-004 от 17.01.2020  ФОИВ - Минстрой России, ОИВ - Департамент молодежной политики Оренбургской области       </t>
  </si>
  <si>
    <t xml:space="preserve">№ 53652000-1-2020-004 от 17.01.2020  ФОИВ - Минстрой России, ОИВ - Департамент молодежной политики Оренбургской области       </t>
  </si>
  <si>
    <t xml:space="preserve">№ 53653000-1-2020-005 от 17.01.2020  ФОИВ - Минстрой России, ОИВ - Департамент молодежной политики Оренбургской области       </t>
  </si>
  <si>
    <t xml:space="preserve">№ 53656000-1-2020-004 от 16.01.2020 ФОИВ - Минстрой России, ОИВ - Департамент молодежной политики Оренбургской области       </t>
  </si>
  <si>
    <t xml:space="preserve">№ 53732000-1-2020-003 от 17.01.2020  ФОИВ - Минстрой России, ОИВ - Департамент молодежной политики Оренбургской области       </t>
  </si>
  <si>
    <t>№ 300-с от 27.02.2020 ОИВ - минстрой Оренбургской области</t>
  </si>
  <si>
    <t>№ 301-с от 27.02.2020 ОИВ - минстрой Оренбургской области</t>
  </si>
  <si>
    <t>№ 303-с от 27.02.2020 ОИВ - минстрой Оренбургской области</t>
  </si>
  <si>
    <t>№ 486-с от 19.03.2020 ОИВ - минстрой Оренбургской области</t>
  </si>
  <si>
    <t>№ 302-с от 27.02.2020 ОИВ - минстрой Оренбургской области</t>
  </si>
  <si>
    <t>№ 321-с от 01.07.2019 ОИВ - минстрой Оренбургской области</t>
  </si>
  <si>
    <t>№ 325-с от 01.07.2019 ОИВ - минстрой Оренбургской области</t>
  </si>
  <si>
    <t>№ 319-с от 01.07.2019 ОИВ - минстрой Оренбургской области</t>
  </si>
  <si>
    <t>№ 320-с от 01.07.2019 ОИВ - минстрой Оренбургской области</t>
  </si>
  <si>
    <t>№ 326-с от 01.07.2019 ОИВ - минстрой Оренбургской области</t>
  </si>
  <si>
    <t>№ 322-с от 01.07.2019 ОИВ - минстрой Оренбургской области</t>
  </si>
  <si>
    <t>№ 474-с от 12.03.2020 ОИВ - минстрой Оренбургской области</t>
  </si>
  <si>
    <t>№ 475-с от 12.03.2020 ОИВ - минстрой Оренбургской области</t>
  </si>
  <si>
    <t>Имангуловский сельсовет Октябрьского района</t>
  </si>
  <si>
    <t>№ 476-с от 12.03.2020 ОИВ - минстрой Оренбургской области</t>
  </si>
  <si>
    <t>№ 477-с от 12.03.2020 ОИВ - минстрой Оренбургской области</t>
  </si>
  <si>
    <t>№ 478-с от 12.03.2020 ОИВ - минстрой Оренбургской области</t>
  </si>
  <si>
    <t>№ 479-с от 12.03.2020 ОИВ - минстрой Оренбургской области</t>
  </si>
  <si>
    <r>
      <t>ФЖКХ</t>
    </r>
    <r>
      <rPr>
        <vertAlign val="superscript"/>
        <sz val="8"/>
        <rFont val="Times New Roman"/>
        <family val="1"/>
        <charset val="204"/>
      </rPr>
      <t>2)</t>
    </r>
  </si>
  <si>
    <r>
      <t>перечис-ленный в МБ4</t>
    </r>
    <r>
      <rPr>
        <vertAlign val="superscript"/>
        <sz val="8"/>
        <rFont val="Times New Roman"/>
        <family val="1"/>
        <charset val="204"/>
      </rPr>
      <t>)</t>
    </r>
    <r>
      <rPr>
        <sz val="8"/>
        <rFont val="Times New Roman"/>
        <family val="1"/>
        <charset val="204"/>
      </rPr>
      <t xml:space="preserve"> - всего</t>
    </r>
  </si>
  <si>
    <r>
      <rPr>
        <vertAlign val="superscript"/>
        <sz val="8"/>
        <rFont val="Times New Roman"/>
        <family val="1"/>
        <charset val="204"/>
      </rPr>
      <t xml:space="preserve">1)  </t>
    </r>
    <r>
      <rPr>
        <sz val="8"/>
        <rFont val="Times New Roman"/>
        <family val="1"/>
        <charset val="204"/>
      </rPr>
      <t xml:space="preserve">Средства федерального бюджета </t>
    </r>
  </si>
  <si>
    <r>
      <rPr>
        <vertAlign val="superscript"/>
        <sz val="8"/>
        <rFont val="Times New Roman"/>
        <family val="1"/>
        <charset val="204"/>
      </rPr>
      <t>2)</t>
    </r>
    <r>
      <rPr>
        <sz val="8"/>
        <rFont val="Times New Roman"/>
        <family val="1"/>
        <charset val="204"/>
      </rPr>
      <t xml:space="preserve">  Средства государственной корпорации - Фонда содействия реформированию ЖКХ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</si>
  <si>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областного бюджета.</t>
    </r>
  </si>
  <si>
    <r>
      <rPr>
        <vertAlign val="superscript"/>
        <sz val="8"/>
        <rFont val="Times New Roman"/>
        <family val="1"/>
        <charset val="204"/>
      </rPr>
      <t>4)</t>
    </r>
    <r>
      <rPr>
        <sz val="8"/>
        <rFont val="Times New Roman"/>
        <family val="1"/>
        <charset val="204"/>
      </rPr>
      <t xml:space="preserve"> Средства местных бюджетов.</t>
    </r>
  </si>
  <si>
    <r>
      <rPr>
        <vertAlign val="superscript"/>
        <sz val="8"/>
        <rFont val="Times New Roman"/>
        <family val="1"/>
        <charset val="204"/>
      </rPr>
      <t>5)</t>
    </r>
    <r>
      <rPr>
        <sz val="8"/>
        <rFont val="Times New Roman"/>
        <family val="1"/>
        <charset val="204"/>
      </rPr>
      <t xml:space="preserve"> В части переселения граждан из домов блокированной застройки, признанных аварийными до 1 января 2017 года</t>
    </r>
  </si>
  <si>
    <r>
      <t>ОБ</t>
    </r>
    <r>
      <rPr>
        <vertAlign val="superscript"/>
        <sz val="8"/>
        <rFont val="Times New Roman"/>
        <family val="1"/>
        <charset val="204"/>
      </rPr>
      <t>3)</t>
    </r>
  </si>
  <si>
    <r>
      <t>МБ</t>
    </r>
    <r>
      <rPr>
        <vertAlign val="superscript"/>
        <sz val="8"/>
        <rFont val="Times New Roman"/>
        <family val="1"/>
        <charset val="204"/>
      </rPr>
      <t>4)</t>
    </r>
  </si>
  <si>
    <t>Рязановский сельсовет Асекеевского района</t>
  </si>
  <si>
    <t>Красногвардейский сельсовет Бузулукский район</t>
  </si>
  <si>
    <t>Кардиаловский сельсовет Илекского района</t>
  </si>
  <si>
    <t>Подпрограмма 3 «Развитие системы градорегулирования в Оренбургской области»</t>
  </si>
  <si>
    <t>Оказание содействия муниципальным образованиям в подготовке документов в области градостроительной деятельности</t>
  </si>
  <si>
    <t>г.Бугуруслан</t>
  </si>
  <si>
    <t xml:space="preserve">№ 131-с от 27.02.2020, ОИВ - минстрой Оренбургской области       </t>
  </si>
  <si>
    <t xml:space="preserve">№ 216-с от 27.02.2020, ОИВ - минстрой Оренбургской области       </t>
  </si>
  <si>
    <t>Романовский сельсовет Александровского района</t>
  </si>
  <si>
    <t xml:space="preserve">№ 130-с от 27.02.2020, ОИВ - минстрой Оренбургской области       </t>
  </si>
  <si>
    <t xml:space="preserve">№ 141-с от 27.02.2020, ОИВ - минстрой Оренбургской области       </t>
  </si>
  <si>
    <t>Плешаовский сельсовет Красногвардейского района</t>
  </si>
  <si>
    <t xml:space="preserve">№ 165-с от 27.02.2020, ОИВ - минстрой Оренбургской области       </t>
  </si>
  <si>
    <t>Будамшинский сельсовет Новоорского района</t>
  </si>
  <si>
    <t xml:space="preserve">№ 170-с от 27.02.2020, ОИВ - минстрой Оренбургской области       </t>
  </si>
  <si>
    <t>Горьковский сельсовет Новоорского района</t>
  </si>
  <si>
    <t xml:space="preserve">№ 171-с от 27.02.2020, ОИВ - минстрой Оренбургской области       </t>
  </si>
  <si>
    <t>Караганский сельсовет Новоорского района</t>
  </si>
  <si>
    <t xml:space="preserve">№ 172-с от 27.02.2020, ОИВ - минстрой Оренбургской области       </t>
  </si>
  <si>
    <t>Чапаевский сельсовет Новоорского района</t>
  </si>
  <si>
    <t xml:space="preserve">№ 173-с от 27.02.2020, ОИВ - минстрой Оренбургской области       </t>
  </si>
  <si>
    <t xml:space="preserve">№ 175-с от 27.02.2020, ОИВ - минстрой Оренбургской области       </t>
  </si>
  <si>
    <t>Борисовский сельсовет Пономаревского района</t>
  </si>
  <si>
    <t xml:space="preserve">№ 195-с от 27.02.2020, ОИВ - минстрой Оренбургской области       </t>
  </si>
  <si>
    <t>Воздвиженский сельсовет Пономаревского района</t>
  </si>
  <si>
    <t xml:space="preserve">№ 196-с от 27.02.2020, ОИВ - минстрой Оренбургской области       </t>
  </si>
  <si>
    <t>Деминский сельсовет Пономаревского района</t>
  </si>
  <si>
    <t xml:space="preserve">№ 197-с от 27.02.2020, ОИВ - минстрой Оренбургской области       </t>
  </si>
  <si>
    <t>Дюсьметьевский сельсовет Пономаревского района</t>
  </si>
  <si>
    <t xml:space="preserve">№ 198-с от 27.02.2020, ОИВ - минстрой Оренбургской области       </t>
  </si>
  <si>
    <t>Ефремо-Зыковский сельсовет Пономаревского района</t>
  </si>
  <si>
    <t xml:space="preserve">№ 200-с от 27.02.2020, ОИВ - минстрой Оренбургской области       </t>
  </si>
  <si>
    <t>Ключевский сельсовет Пономаревского района</t>
  </si>
  <si>
    <t xml:space="preserve">№ 199-с от 27.02.2020, ОИВ - минстрой Оренбургской области       </t>
  </si>
  <si>
    <t>Максимовский сельсовет Пономаревского района</t>
  </si>
  <si>
    <t xml:space="preserve">№ 201-с от 27.02.2020, ОИВ - минстрой Оренбургской области       </t>
  </si>
  <si>
    <t>Наурузовский сельсовет Пономаревского района</t>
  </si>
  <si>
    <t xml:space="preserve">№ 202-с от 27.02.2020, ОИВ - минстрой Оренбургской области       </t>
  </si>
  <si>
    <t>Нижнекузлинский сельсовет Пономаревского района</t>
  </si>
  <si>
    <t xml:space="preserve">№ 209-с от 27.02.2020, ОИВ - минстрой Оренбургской области       </t>
  </si>
  <si>
    <t>Пономаревский сельсовет Пономаревского района</t>
  </si>
  <si>
    <t xml:space="preserve">№ 203-с от 27.02.2020, ОИВ - минстрой Оренбургской области       </t>
  </si>
  <si>
    <t>Равнинный сельсовет Пономаревского района</t>
  </si>
  <si>
    <t xml:space="preserve">№ 204-с от 27.02.2020, ОИВ - минстрой Оренбургской области       </t>
  </si>
  <si>
    <t>Романовский сельсовет Пономаревского района</t>
  </si>
  <si>
    <t xml:space="preserve">№ 205-с от 27.02.2020, ОИВ - минстрой Оренбургской области       </t>
  </si>
  <si>
    <t>Семеновский сельсовет Пономаревского района</t>
  </si>
  <si>
    <t xml:space="preserve">№ 206-с от 27.02.2020, ОИВ - минстрой Оренбургской области       </t>
  </si>
  <si>
    <t>Софиевский сельсовет Пономаревского района</t>
  </si>
  <si>
    <t xml:space="preserve">№ 207-с от 27.02.2020, ОИВ - минстрой Оренбургской области       </t>
  </si>
  <si>
    <t>Фадеевский сельсовет Пономаревского района</t>
  </si>
  <si>
    <t xml:space="preserve">№ 208-с от 27.02.2020, ОИВ - минстрой Оренбургской области       </t>
  </si>
  <si>
    <t>Трудовой сельсовет Ташлинского района</t>
  </si>
  <si>
    <t xml:space="preserve">№ 217-с от 27.02.2020, ОИВ - минстрой Оренбургской области       </t>
  </si>
  <si>
    <t>Благодарновский сельсовет Тюльганского района</t>
  </si>
  <si>
    <t xml:space="preserve">№ 220-с от 27.02.2020, ОИВ - минстрой Оренбургской области       </t>
  </si>
  <si>
    <t>Городецкий сельсовет Тюльганского района</t>
  </si>
  <si>
    <t xml:space="preserve">№ 221-с от 27.02.2020, ОИВ - минстрой Оренбургской области       </t>
  </si>
  <si>
    <t>Екатеринославский сельсовет Тюльганского района</t>
  </si>
  <si>
    <t xml:space="preserve">№ 222-с от 27.02.2020, ОИВ - минстрой Оренбургской области       </t>
  </si>
  <si>
    <t>Разномойский сельсовет Тюльганского района</t>
  </si>
  <si>
    <t xml:space="preserve">№ 224-с от 27.02.2020, ОИВ - минстрой Оренбургской области       </t>
  </si>
  <si>
    <t>Ташлинский сельсовет Тюльганского района</t>
  </si>
  <si>
    <t xml:space="preserve">№ 226-с от 27.02.2020, ОИВ - минстрой Оренбургской области       </t>
  </si>
  <si>
    <r>
  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</t>
    </r>
    <r>
      <rPr>
        <vertAlign val="superscript"/>
        <sz val="8"/>
        <rFont val="Times New Roman"/>
        <family val="1"/>
        <charset val="204"/>
      </rPr>
      <t xml:space="preserve">5) </t>
    </r>
  </si>
  <si>
    <t>Оказание содействия муниципальным образованиям в подготовке документов для внесения сведений в Единый государственный реестр недвижимости</t>
  </si>
  <si>
    <t xml:space="preserve">№ 231-с  от 27.02.2020  ОИВ - минстрой Оренбургской области         </t>
  </si>
  <si>
    <t>Утвержденная проектная документация в соответствии с законодательством</t>
  </si>
  <si>
    <t>единица</t>
  </si>
  <si>
    <r>
      <rPr>
        <vertAlign val="superscript"/>
        <sz val="8"/>
        <rFont val="Times New Roman"/>
        <family val="1"/>
        <charset val="204"/>
      </rPr>
      <t>1)</t>
    </r>
    <r>
      <rPr>
        <sz val="8"/>
        <rFont val="Times New Roman"/>
        <family val="1"/>
        <charset val="204"/>
      </rPr>
      <t xml:space="preserve"> Средства федерального бюджета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</si>
  <si>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местного бюджета</t>
    </r>
  </si>
  <si>
    <t>подготовленный проект</t>
  </si>
  <si>
    <t>шт.</t>
  </si>
  <si>
    <t>будет достигнуто по итогам года</t>
  </si>
  <si>
    <t xml:space="preserve">г.Орск </t>
  </si>
  <si>
    <t>№ 466-с от 28.02.2020, ОИВ - минстрой Оренбургской области</t>
  </si>
  <si>
    <t>Подготовка документов для внесения сведений о границах функциональных и территориальных зон в ЕГРН</t>
  </si>
  <si>
    <t>г. Сорочинск</t>
  </si>
  <si>
    <t>№ 460-с от 28.02.2020, ОИВ - минстрой Оренбургской области</t>
  </si>
  <si>
    <t>Подготовка документов для внесения сведений о границах зон с особыми условиями использования территории в ЕГРН</t>
  </si>
  <si>
    <t>Алдаркинский сельсовет Бузулукского района</t>
  </si>
  <si>
    <t>№ 438-с от 28.02.2020, ОИВ - минстрой Оренбургской области</t>
  </si>
  <si>
    <t>Подготовка документов для внесения сведений о границах территориальных зон сельского поселения в ЕГРН</t>
  </si>
  <si>
    <t>Березовский сельсовет Бузулукского района</t>
  </si>
  <si>
    <t>№ 441-с от 28.02.2020, ОИВ - минстрой Оренбургской области</t>
  </si>
  <si>
    <t>Верхневязовский сельсовет Бузулукского района</t>
  </si>
  <si>
    <t>№ 440-с от 28.02.2020, ОИВ - минстрой Оренбургской области</t>
  </si>
  <si>
    <t>Державинский сельсовет Бузулукского района</t>
  </si>
  <si>
    <t>№ 439-с от 28.02.2020, ОИВ - минстрой Оренбургской области</t>
  </si>
  <si>
    <t>Елховский сельсовет Бузулукского района</t>
  </si>
  <si>
    <t>№ 443-с от 28.02.2020, ОИВ - минстрой Оренбургской области</t>
  </si>
  <si>
    <t xml:space="preserve"> Елшанский сельсовет Бузулукского района</t>
  </si>
  <si>
    <t>№ 444-с от 28.02.2020, ОИВ - минстрой Оренбургской области</t>
  </si>
  <si>
    <t>Жилинский сельсовет Бузулукского района</t>
  </si>
  <si>
    <t>№ 442-с от 28.02.2020, ОИВ - минстрой Оренбургской области</t>
  </si>
  <si>
    <t>Каменносарминский сельсовет Бузулукского района</t>
  </si>
  <si>
    <t>№ 445-с от 28.02.2020, ОИВ - минстрой Оренбургской области</t>
  </si>
  <si>
    <t>Колтубанский сельсовет Бузулукского района</t>
  </si>
  <si>
    <t>№ 446-с от 28.02.2020, ОИВ - минстрой Оренбургской области</t>
  </si>
  <si>
    <t>Колтубановский поссовет Бузулукского района</t>
  </si>
  <si>
    <t>№ 455-с от 28.02.2020, ОИВ - минстрой Оренбургской области</t>
  </si>
  <si>
    <t>Красногвардейский сельсовет Бузулукского района</t>
  </si>
  <si>
    <t>№ 447-с от 28.02.2020, ОИВ - минстрой Оренбургской области</t>
  </si>
  <si>
    <t>Липовский сельсовет Бузулукского района</t>
  </si>
  <si>
    <t>№ 454-с от 28.02.2020, ОИВ - минстрой Оренбургской области</t>
  </si>
  <si>
    <t xml:space="preserve">Лисьеполянский сельсовет Бузулукского района </t>
  </si>
  <si>
    <t>№ 453-с от 28.02.2020, ОИВ - минстрой Оренбургской области</t>
  </si>
  <si>
    <t>Могутовский сельсовет Бузулукского района</t>
  </si>
  <si>
    <t>№ 452-с от 28.02.2020, ОИВ - минстрой Оренбургской области</t>
  </si>
  <si>
    <t>Новоалександровский сельсовет Бузулукского района</t>
  </si>
  <si>
    <t>№ 448-с от 28.02.2020, ОИВ - минстрой Оренбургской области</t>
  </si>
  <si>
    <t>Новотепловский сельсовет Бузулукского района</t>
  </si>
  <si>
    <t>№ 451-с от 28.02.2020, ОИВ - минстрой Оренбургской области</t>
  </si>
  <si>
    <t>Палимовский сельсовет Бузулукского района</t>
  </si>
  <si>
    <t>№ 450-с от 28.02.2020, ОИВ - минстрой Оренбургской области</t>
  </si>
  <si>
    <t>Подколкинский сельсовет Бузулукского района</t>
  </si>
  <si>
    <t>№ 449-с от 28.02.2020, ОИВ - минстрой Оренбургской области</t>
  </si>
  <si>
    <t>Аландский сельсовет Кваркенского района</t>
  </si>
  <si>
    <t>№ 458-с от 28.02.2020, ОИВ - минстрой Оренбургской области</t>
  </si>
  <si>
    <t xml:space="preserve">Подготовка документов для внесения сведений о границах населенных пунктов в ЕГРН (с.Аландское, п.Белозерный, с.Болотовск, п.Красный Огородник, п.Безымянный, с.Андрианаполь, с.Зеленодольск) </t>
  </si>
  <si>
    <t>Подготовка документов для внесения сведений о границах территориальных зон в ЕГРН населенных пунктов с.Болотовск, с.Зеленодольск, с. Андрианополь</t>
  </si>
  <si>
    <t xml:space="preserve">Бриентского сельсовета 
Кваркенского района </t>
  </si>
  <si>
    <t>№ 456-с от 28.02.2020, ОИВ - минстрой Оренбургской области</t>
  </si>
  <si>
    <t xml:space="preserve">Подготовка документов для внесения сведений о границах территориальных зон в ЕГРН населенных пунктов с.Бриент, с.Просторы </t>
  </si>
  <si>
    <t>Красноярского сельсовета Кваркенского района</t>
  </si>
  <si>
    <t>№ 459-с от 28.02.2020, ОИВ - минстрой Оренбургской области</t>
  </si>
  <si>
    <t xml:space="preserve">Подготовка документов для внесения сведений о границах территориальных зон в ЕГРН населенных пунктов п. Красноярский, с. Екатериновка </t>
  </si>
  <si>
    <t xml:space="preserve">Уральский сельсовета 
Кваркенского района </t>
  </si>
  <si>
    <t>№ 457-с от 28.02.2020, ОИВ - минстрой Оренбургской области</t>
  </si>
  <si>
    <t>Подготовка документов для внесения сведений о границах территориальных зон в ЕГРН с. Уральское, с.Большевик, с. Верхняя Кардаиловка, с.Максим Горький</t>
  </si>
  <si>
    <t xml:space="preserve">Подготовка документов для внесения сведений о границах территориальных зон в ЕГРН населенных пунктов с.Покровка, с.Березовка, с.Сосновка   </t>
  </si>
  <si>
    <t>Дмитриевскому сельсовету  Красногвардейского района</t>
  </si>
  <si>
    <t>№ 461-с от 28.02.2020, ОИВ - минстрой Оренбургской области</t>
  </si>
  <si>
    <t>Подготовка документов для внесения сведений о границах зон  особыми условиями  использования  территорий в ЕГРН</t>
  </si>
  <si>
    <t xml:space="preserve">Залесовский сельсовет Красногвардейского района </t>
  </si>
  <si>
    <t>№ 464-с от 28.02.2020, ОИВ - минстрой Оренбургской области</t>
  </si>
  <si>
    <t xml:space="preserve">Новоюласенский сельсовет Красногвардейского района </t>
  </si>
  <si>
    <t>№ 462-с от 28.02.2020, ОИВ - минстрой Оренбургской области</t>
  </si>
  <si>
    <t xml:space="preserve">Подольский сельсовет Красногвардейского района </t>
  </si>
  <si>
    <t>№ 463-с от 28.02.2020, ОИВ - минстрой Оренбургской области</t>
  </si>
  <si>
    <t>Подготовка документов для внесения сведений о границах населенных пунктов в ЕГРН</t>
  </si>
  <si>
    <t>Преображенский сельсовет Красногвардейского района</t>
  </si>
  <si>
    <t>№ 465-с от 28.02.2020, ОИВ - минстрой Оренбургской области</t>
  </si>
  <si>
    <t>№ 427-с от 28.02.2020, ОИВ - минстрой Оренбургской области</t>
  </si>
  <si>
    <t>№ 436-с от 28.02.2020, ОИВ - минстрой Оренбургской области</t>
  </si>
  <si>
    <t xml:space="preserve">Деминский сельсовет Пономаревского района </t>
  </si>
  <si>
    <t>№ 437-с от 28.02.2020, ОИВ - минстрой Оренбургской области</t>
  </si>
  <si>
    <t xml:space="preserve">Дюсьметьевскаий сельсовет Пономаревского района </t>
  </si>
  <si>
    <t>№ 423-с от 28.02.2020, ОИВ - минстрой Оренбургской области</t>
  </si>
  <si>
    <t>№ 433-с от 28.02.2020, ОИВ - минстрой Оренбургской области</t>
  </si>
  <si>
    <t xml:space="preserve">Ефремово-Зыковский сельсовет Пономаревского района </t>
  </si>
  <si>
    <t xml:space="preserve">Ключевский сельсовет Пономаревского района </t>
  </si>
  <si>
    <t>№ 426-с от 28.02.2020, ОИВ - минстрой Оренбургской области</t>
  </si>
  <si>
    <t xml:space="preserve">Максимовский сельсовет Пономаревского района </t>
  </si>
  <si>
    <t>№ 434-с от 28.02.2020, ОИВ - минстрой Оренбургской области</t>
  </si>
  <si>
    <t xml:space="preserve">Наурузовский сельсовет Пономаревского района </t>
  </si>
  <si>
    <t>№ 435-с от 28.02.2020, ОИВ - минстрой Оренбургской области</t>
  </si>
  <si>
    <t>№ 428-с от 28.02.2020, ОИВ - минстрой Оренбургской области</t>
  </si>
  <si>
    <t>№ 425-с от 28.02.2020, ОИВ - минстрой Оренбургской области</t>
  </si>
  <si>
    <t xml:space="preserve">Равнинный сельсовет Пономаревского района </t>
  </si>
  <si>
    <t>№ 424-с от 28.02.2020, ОИВ - минстрой Оренбургской области</t>
  </si>
  <si>
    <t xml:space="preserve">Романовский сельсовет Пономаревского района </t>
  </si>
  <si>
    <t>№ 429-с от 28.02.2020, ОИВ - минстрой Оренбургской области</t>
  </si>
  <si>
    <t xml:space="preserve">Семеновский сельсовет Пономаревского района </t>
  </si>
  <si>
    <t>№ 430-с от 28.02.2020, ОИВ - минстрой Оренбургской области</t>
  </si>
  <si>
    <t xml:space="preserve">Софиевский сельсовет Пономаревского района </t>
  </si>
  <si>
    <t>№ 431-с от 28.02.2020, ОИВ - минстрой Оренбургской области</t>
  </si>
  <si>
    <t>№ 432-с от 28.02.2020, ОИВ - минстрой Оренбургской области</t>
  </si>
  <si>
    <t xml:space="preserve">Фадеевский сельсовет Пономаревского района </t>
  </si>
  <si>
    <t>будет достигнуто в 4 квартале 2020 года</t>
  </si>
  <si>
    <t>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</si>
</sst>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7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7.5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53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b/>
      <sz val="15"/>
      <color indexed="62"/>
      <name val="Arial"/>
      <family val="2"/>
      <charset val="204"/>
    </font>
    <font>
      <b/>
      <sz val="13"/>
      <color indexed="62"/>
      <name val="Arial"/>
      <family val="2"/>
      <charset val="204"/>
    </font>
    <font>
      <b/>
      <sz val="10"/>
      <color indexed="62"/>
      <name val="Arial"/>
      <family val="2"/>
      <charset val="204"/>
    </font>
    <font>
      <sz val="10"/>
      <color indexed="62"/>
      <name val="Arial"/>
      <family val="2"/>
      <charset val="204"/>
    </font>
    <font>
      <sz val="10"/>
      <color indexed="53"/>
      <name val="Arial"/>
      <family val="2"/>
      <charset val="204"/>
    </font>
    <font>
      <sz val="10"/>
      <color indexed="19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8"/>
      <color indexed="62"/>
      <name val="Cambria"/>
      <family val="1"/>
      <charset val="204"/>
    </font>
    <font>
      <b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1"/>
      <name val="Times New Roman"/>
      <family val="1"/>
      <charset val="204"/>
    </font>
    <font>
      <sz val="7.5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14" applyNumberFormat="0" applyAlignment="0" applyProtection="0"/>
    <xf numFmtId="0" fontId="12" fillId="14" borderId="15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4" applyNumberFormat="0" applyAlignment="0" applyProtection="0"/>
    <xf numFmtId="0" fontId="19" fillId="0" borderId="19" applyNumberFormat="0" applyFill="0" applyAlignment="0" applyProtection="0"/>
    <xf numFmtId="0" fontId="20" fillId="18" borderId="0" applyNumberFormat="0" applyBorder="0" applyAlignment="0" applyProtection="0"/>
    <xf numFmtId="0" fontId="8" fillId="5" borderId="20" applyNumberFormat="0" applyFont="0" applyAlignment="0" applyProtection="0"/>
    <xf numFmtId="0" fontId="21" fillId="17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/>
  </cellStyleXfs>
  <cellXfs count="140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 applyProtection="1">
      <alignment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wrapText="1"/>
      <protection locked="0"/>
    </xf>
    <xf numFmtId="3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right" vertical="top" wrapText="1"/>
    </xf>
    <xf numFmtId="2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4" fontId="3" fillId="3" borderId="0" xfId="0" applyNumberFormat="1" applyFont="1" applyFill="1" applyBorder="1" applyAlignment="1">
      <alignment vertical="center" wrapText="1"/>
    </xf>
    <xf numFmtId="2" fontId="3" fillId="3" borderId="0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 applyProtection="1">
      <alignment horizontal="left" vertical="top" wrapText="1"/>
      <protection locked="0"/>
    </xf>
    <xf numFmtId="49" fontId="2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2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" xfId="0" applyNumberFormat="1" applyFont="1" applyFill="1" applyBorder="1" applyAlignment="1" applyProtection="1">
      <alignment horizontal="left" vertical="top" wrapText="1" shrinkToFi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2" xfId="0" applyFont="1" applyBorder="1" applyAlignment="1">
      <alignment wrapText="1"/>
    </xf>
    <xf numFmtId="4" fontId="3" fillId="2" borderId="2" xfId="0" applyNumberFormat="1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vertical="top" wrapText="1"/>
    </xf>
    <xf numFmtId="4" fontId="2" fillId="3" borderId="4" xfId="0" applyNumberFormat="1" applyFont="1" applyFill="1" applyBorder="1" applyAlignment="1" applyProtection="1">
      <alignment horizontal="center" vertical="center"/>
      <protection locked="0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4" fontId="26" fillId="3" borderId="2" xfId="0" applyNumberFormat="1" applyFont="1" applyFill="1" applyBorder="1" applyAlignment="1" applyProtection="1">
      <alignment horizontal="center" vertical="center"/>
      <protection locked="0"/>
    </xf>
    <xf numFmtId="2" fontId="26" fillId="0" borderId="2" xfId="0" applyNumberFormat="1" applyFont="1" applyBorder="1" applyAlignment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left" vertical="center" wrapText="1"/>
      <protection locked="0"/>
    </xf>
    <xf numFmtId="4" fontId="26" fillId="2" borderId="2" xfId="0" applyNumberFormat="1" applyFont="1" applyFill="1" applyBorder="1" applyAlignment="1" applyProtection="1">
      <alignment horizontal="center" vertical="center"/>
      <protection locked="0"/>
    </xf>
    <xf numFmtId="4" fontId="3" fillId="3" borderId="2" xfId="0" applyNumberFormat="1" applyFont="1" applyFill="1" applyBorder="1" applyAlignment="1">
      <alignment horizontal="righ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 applyProtection="1">
      <alignment vertical="top" wrapText="1" shrinkToFit="1"/>
      <protection locked="0"/>
    </xf>
    <xf numFmtId="0" fontId="2" fillId="3" borderId="6" xfId="0" applyFont="1" applyFill="1" applyBorder="1" applyAlignment="1">
      <alignment horizontal="left" vertical="top" wrapText="1"/>
    </xf>
    <xf numFmtId="49" fontId="2" fillId="3" borderId="6" xfId="0" applyNumberFormat="1" applyFont="1" applyFill="1" applyBorder="1" applyAlignment="1" applyProtection="1">
      <alignment horizontal="left" vertical="top" wrapText="1"/>
      <protection locked="0"/>
    </xf>
    <xf numFmtId="49" fontId="26" fillId="3" borderId="2" xfId="0" applyNumberFormat="1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2" fillId="2" borderId="4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11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49" fontId="2" fillId="3" borderId="7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3" borderId="6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3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6" xfId="0" applyNumberFormat="1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49" fontId="2" fillId="3" borderId="7" xfId="0" applyNumberFormat="1" applyFont="1" applyFill="1" applyBorder="1" applyAlignment="1" applyProtection="1">
      <alignment horizontal="center" vertical="top" wrapText="1"/>
      <protection locked="0"/>
    </xf>
    <xf numFmtId="49" fontId="2" fillId="3" borderId="6" xfId="0" applyNumberFormat="1" applyFont="1" applyFill="1" applyBorder="1" applyAlignment="1" applyProtection="1">
      <alignment horizontal="center" vertical="top" wrapText="1"/>
      <protection locked="0"/>
    </xf>
    <xf numFmtId="49" fontId="2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6" xfId="0" applyNumberFormat="1" applyFont="1" applyFill="1" applyBorder="1" applyAlignment="1" applyProtection="1">
      <alignment horizontal="left" vertical="center" wrapText="1"/>
      <protection locked="0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3;&#1040;&#1057;&#1058;&#1071;/&#1086;&#1090;&#1095;&#1077;&#1090;%20&#1087;&#1086;%20&#1043;&#1055;/1%20&#1087;&#1086;&#1083;&#1091;&#1075;&#1086;&#1076;&#1080;&#1077;%202018/2%20&#1086;&#1090;&#1074;&#1077;&#1090;&#1099;%20&#1086;&#1090;%20&#1089;&#1086;&#1080;&#1089;&#1087;&#1086;&#1083;&#1085;&#1080;&#1090;&#1077;&#1083;&#1077;&#1081;/7%20-%20&#1076;&#1077;&#1087;&#1072;&#1088;&#1090;&#1072;&#1084;&#1077;&#1085;&#1090;%20&#1084;&#1086;&#1083;&#1086;&#1076;.%20&#1087;&#1086;&#1083;&#1080;&#1090;&#1080;&#1082;&#1080;/&#1087;&#1086;&#1087;&#1088;&#1072;&#1074;&#1082;&#1080;&#1058;&#1072;&#1073;&#1083;.%2012,%2013%20(&#1082;&#1086;&#1087;&#1080;&#1102;%20&#1074;%20&#1084;&#1080;&#1085;&#1092;&#1080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P"/>
      <sheetName val="system"/>
      <sheetName val="formula"/>
      <sheetName val="format"/>
      <sheetName val="Лист0"/>
      <sheetName val="Табл. 12"/>
      <sheetName val="Табл. 13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</v>
          </cell>
          <cell r="D16" t="str">
            <v>Абдулинский г/о</v>
          </cell>
        </row>
        <row r="17">
          <cell r="C17">
            <v>2</v>
          </cell>
          <cell r="D17" t="str">
            <v>Адамовский район</v>
          </cell>
        </row>
        <row r="18">
          <cell r="C18">
            <v>3</v>
          </cell>
          <cell r="D18" t="str">
            <v>Акбулакский район</v>
          </cell>
        </row>
        <row r="19">
          <cell r="C19">
            <v>4</v>
          </cell>
          <cell r="D19" t="str">
            <v>Александровский район</v>
          </cell>
        </row>
        <row r="20">
          <cell r="C20">
            <v>5</v>
          </cell>
          <cell r="D20" t="str">
            <v>Асекеевский район</v>
          </cell>
        </row>
        <row r="21">
          <cell r="C21">
            <v>6</v>
          </cell>
          <cell r="D21" t="str">
            <v>Беляевский район</v>
          </cell>
        </row>
        <row r="22">
          <cell r="C22">
            <v>7</v>
          </cell>
          <cell r="D22" t="str">
            <v>Бугурусланский район</v>
          </cell>
        </row>
        <row r="23">
          <cell r="C23">
            <v>8</v>
          </cell>
          <cell r="D23" t="str">
            <v>Бузулукский район</v>
          </cell>
        </row>
        <row r="24">
          <cell r="C24">
            <v>9</v>
          </cell>
          <cell r="D24" t="str">
            <v>г. Бугуруслан</v>
          </cell>
        </row>
        <row r="25">
          <cell r="C25">
            <v>10</v>
          </cell>
          <cell r="D25" t="str">
            <v>г. Бузулук</v>
          </cell>
        </row>
        <row r="26">
          <cell r="C26">
            <v>11</v>
          </cell>
          <cell r="D26" t="str">
            <v>г. Медногорск</v>
          </cell>
        </row>
        <row r="27">
          <cell r="C27">
            <v>12</v>
          </cell>
          <cell r="D27" t="str">
            <v>г. Новотроицк</v>
          </cell>
        </row>
        <row r="28">
          <cell r="C28">
            <v>13</v>
          </cell>
          <cell r="D28" t="str">
            <v>г. Оренбург</v>
          </cell>
        </row>
        <row r="29">
          <cell r="C29">
            <v>14</v>
          </cell>
          <cell r="D29" t="str">
            <v>г. Орск</v>
          </cell>
        </row>
        <row r="30">
          <cell r="C30">
            <v>15</v>
          </cell>
          <cell r="D30" t="str">
            <v>Гайский г/о</v>
          </cell>
        </row>
        <row r="31">
          <cell r="C31">
            <v>16</v>
          </cell>
          <cell r="D31" t="str">
            <v>Грачёвский район</v>
          </cell>
        </row>
        <row r="32">
          <cell r="C32">
            <v>17</v>
          </cell>
          <cell r="D32" t="str">
            <v>Домбаровский район</v>
          </cell>
        </row>
        <row r="33">
          <cell r="C33">
            <v>18</v>
          </cell>
          <cell r="D33" t="str">
            <v>Илекский район</v>
          </cell>
        </row>
        <row r="34">
          <cell r="D34" t="str">
            <v>Красногвардейский район</v>
          </cell>
        </row>
        <row r="35">
          <cell r="D35" t="str">
            <v>Кувандыкский г/о</v>
          </cell>
        </row>
        <row r="36">
          <cell r="D36" t="str">
            <v>Курманаевский район</v>
          </cell>
        </row>
        <row r="37">
          <cell r="D37" t="str">
            <v>Матвеевский район</v>
          </cell>
        </row>
        <row r="38">
          <cell r="D38" t="str">
            <v>Новоорский район</v>
          </cell>
        </row>
        <row r="40">
          <cell r="D40" t="str">
            <v>Октябрьский район</v>
          </cell>
        </row>
        <row r="41">
          <cell r="D41" t="str">
            <v>Оренбургский район</v>
          </cell>
        </row>
        <row r="42">
          <cell r="D42" t="str">
            <v>Первомайский район</v>
          </cell>
        </row>
        <row r="43">
          <cell r="D43" t="str">
            <v>Переволоцкий район</v>
          </cell>
        </row>
        <row r="44">
          <cell r="D44" t="str">
            <v>Пономарёвский район</v>
          </cell>
        </row>
        <row r="45">
          <cell r="D45" t="str">
            <v>Сакмарский район</v>
          </cell>
        </row>
        <row r="46">
          <cell r="D46" t="str">
            <v>Саракташский район</v>
          </cell>
        </row>
        <row r="47">
          <cell r="D47" t="str">
            <v>Соль-Илецкий  г/о</v>
          </cell>
        </row>
        <row r="48">
          <cell r="D48" t="str">
            <v>Сорочинский г/о</v>
          </cell>
        </row>
        <row r="49">
          <cell r="D49" t="str">
            <v>Ташлинский район</v>
          </cell>
        </row>
        <row r="50">
          <cell r="D50" t="str">
            <v>Тоцкий район</v>
          </cell>
        </row>
        <row r="51">
          <cell r="D51" t="str">
            <v>Тюльганский район</v>
          </cell>
        </row>
        <row r="52">
          <cell r="D52" t="str">
            <v>Шарлыкский район</v>
          </cell>
        </row>
        <row r="53">
          <cell r="D53" t="str">
            <v>Ясненский г/о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48"/>
  <sheetViews>
    <sheetView workbookViewId="0">
      <pane ySplit="17" topLeftCell="A57" activePane="bottomLeft" state="frozen"/>
      <selection pane="bottomLeft" activeCell="F59" sqref="F59"/>
    </sheetView>
  </sheetViews>
  <sheetFormatPr defaultColWidth="8.85546875" defaultRowHeight="15" x14ac:dyDescent="0.25"/>
  <cols>
    <col min="1" max="1" width="3.7109375" style="1" customWidth="1"/>
    <col min="2" max="2" width="15.5703125" style="1" customWidth="1"/>
    <col min="3" max="3" width="3.28515625" style="1" customWidth="1"/>
    <col min="4" max="4" width="12.28515625" style="1" customWidth="1"/>
    <col min="5" max="5" width="28.42578125" style="1" customWidth="1"/>
    <col min="6" max="6" width="8.140625" style="1" customWidth="1"/>
    <col min="7" max="7" width="8" style="1" customWidth="1"/>
    <col min="8" max="8" width="7.85546875" style="1" customWidth="1"/>
    <col min="9" max="9" width="8.28515625" style="1" customWidth="1"/>
    <col min="10" max="10" width="4.42578125" style="1" customWidth="1"/>
    <col min="11" max="12" width="4" style="1" customWidth="1"/>
    <col min="13" max="13" width="8" style="1" customWidth="1"/>
    <col min="14" max="14" width="8.42578125" style="1" customWidth="1"/>
    <col min="15" max="15" width="8.28515625" style="1" customWidth="1"/>
    <col min="16" max="16" width="8.140625" style="1" customWidth="1"/>
    <col min="17" max="17" width="7.85546875" style="1" customWidth="1"/>
    <col min="18" max="18" width="4.42578125" style="1" customWidth="1"/>
    <col min="19" max="19" width="4.28515625" style="1" customWidth="1"/>
    <col min="20" max="20" width="4.140625" style="1" customWidth="1"/>
    <col min="21" max="21" width="17" style="1" customWidth="1"/>
    <col min="22" max="22" width="7.42578125" style="1" bestFit="1" customWidth="1"/>
    <col min="23" max="23" width="6.42578125" style="1" bestFit="1" customWidth="1"/>
    <col min="24" max="24" width="9" style="1" customWidth="1"/>
    <col min="25" max="25" width="15" style="8" customWidth="1"/>
    <col min="26" max="16384" width="8.85546875" style="1"/>
  </cols>
  <sheetData>
    <row r="1" spans="1:25" x14ac:dyDescent="0.25">
      <c r="X1" s="94" t="s">
        <v>39</v>
      </c>
      <c r="Y1" s="94"/>
    </row>
    <row r="3" spans="1:25" x14ac:dyDescent="0.25">
      <c r="A3" s="84" t="s">
        <v>25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1:25" ht="13.9" customHeight="1" x14ac:dyDescent="0.25">
      <c r="A4" s="84" t="s">
        <v>24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13.9" customHeight="1" x14ac:dyDescent="0.25">
      <c r="A5" s="84" t="s">
        <v>23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7" spans="1:25" ht="13.9" customHeight="1" x14ac:dyDescent="0.25">
      <c r="A7" s="102" t="s">
        <v>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spans="1:25" ht="13.9" customHeight="1" x14ac:dyDescent="0.25">
      <c r="A8" s="84" t="s">
        <v>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10" spans="1:25" ht="13.9" customHeight="1" x14ac:dyDescent="0.25">
      <c r="A10" s="84" t="s">
        <v>67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</row>
    <row r="12" spans="1:25" s="2" customFormat="1" ht="10.15" customHeight="1" x14ac:dyDescent="0.2">
      <c r="A12" s="80" t="s">
        <v>21</v>
      </c>
      <c r="B12" s="80" t="s">
        <v>22</v>
      </c>
      <c r="C12" s="80" t="s">
        <v>21</v>
      </c>
      <c r="D12" s="80" t="s">
        <v>20</v>
      </c>
      <c r="E12" s="80" t="s">
        <v>19</v>
      </c>
      <c r="F12" s="80" t="s">
        <v>18</v>
      </c>
      <c r="G12" s="80"/>
      <c r="H12" s="80"/>
      <c r="I12" s="80"/>
      <c r="J12" s="80"/>
      <c r="K12" s="80"/>
      <c r="L12" s="80"/>
      <c r="M12" s="80" t="s">
        <v>17</v>
      </c>
      <c r="N12" s="80"/>
      <c r="O12" s="80"/>
      <c r="P12" s="80"/>
      <c r="Q12" s="80"/>
      <c r="R12" s="80"/>
      <c r="S12" s="80"/>
      <c r="T12" s="80"/>
      <c r="U12" s="80" t="s">
        <v>16</v>
      </c>
      <c r="V12" s="80"/>
      <c r="W12" s="80"/>
      <c r="X12" s="80"/>
      <c r="Y12" s="80"/>
    </row>
    <row r="13" spans="1:25" s="2" customFormat="1" ht="27.6" customHeight="1" x14ac:dyDescent="0.2">
      <c r="A13" s="80"/>
      <c r="B13" s="80"/>
      <c r="C13" s="80"/>
      <c r="D13" s="80"/>
      <c r="E13" s="80"/>
      <c r="F13" s="80" t="s">
        <v>15</v>
      </c>
      <c r="G13" s="80"/>
      <c r="H13" s="80"/>
      <c r="I13" s="80"/>
      <c r="J13" s="80" t="s">
        <v>14</v>
      </c>
      <c r="K13" s="80"/>
      <c r="L13" s="80"/>
      <c r="M13" s="80" t="s">
        <v>15</v>
      </c>
      <c r="N13" s="80"/>
      <c r="O13" s="80"/>
      <c r="P13" s="80"/>
      <c r="Q13" s="80"/>
      <c r="R13" s="80" t="s">
        <v>37</v>
      </c>
      <c r="S13" s="80"/>
      <c r="T13" s="80"/>
      <c r="U13" s="80" t="s">
        <v>26</v>
      </c>
      <c r="V13" s="80"/>
      <c r="W13" s="80"/>
      <c r="X13" s="80" t="s">
        <v>13</v>
      </c>
      <c r="Y13" s="80" t="s">
        <v>12</v>
      </c>
    </row>
    <row r="14" spans="1:25" s="2" customFormat="1" ht="14.45" customHeight="1" x14ac:dyDescent="0.2">
      <c r="A14" s="80"/>
      <c r="B14" s="80"/>
      <c r="C14" s="80"/>
      <c r="D14" s="80"/>
      <c r="E14" s="80"/>
      <c r="F14" s="81" t="s">
        <v>7</v>
      </c>
      <c r="G14" s="88" t="s">
        <v>6</v>
      </c>
      <c r="H14" s="89"/>
      <c r="I14" s="90"/>
      <c r="J14" s="80"/>
      <c r="K14" s="80"/>
      <c r="L14" s="80"/>
      <c r="M14" s="81" t="s">
        <v>27</v>
      </c>
      <c r="N14" s="85" t="s">
        <v>11</v>
      </c>
      <c r="O14" s="86"/>
      <c r="P14" s="86"/>
      <c r="Q14" s="87"/>
      <c r="R14" s="80"/>
      <c r="S14" s="80"/>
      <c r="T14" s="80"/>
      <c r="U14" s="81" t="s">
        <v>10</v>
      </c>
      <c r="V14" s="81" t="s">
        <v>9</v>
      </c>
      <c r="W14" s="81" t="s">
        <v>8</v>
      </c>
      <c r="X14" s="80"/>
      <c r="Y14" s="80"/>
    </row>
    <row r="15" spans="1:25" s="2" customFormat="1" ht="15.6" customHeight="1" x14ac:dyDescent="0.2">
      <c r="A15" s="80"/>
      <c r="B15" s="80"/>
      <c r="C15" s="80"/>
      <c r="D15" s="80"/>
      <c r="E15" s="80"/>
      <c r="F15" s="82"/>
      <c r="G15" s="91"/>
      <c r="H15" s="92"/>
      <c r="I15" s="93"/>
      <c r="J15" s="80"/>
      <c r="K15" s="80"/>
      <c r="L15" s="80"/>
      <c r="M15" s="82"/>
      <c r="N15" s="82" t="s">
        <v>7</v>
      </c>
      <c r="O15" s="83" t="s">
        <v>6</v>
      </c>
      <c r="P15" s="83"/>
      <c r="Q15" s="83"/>
      <c r="R15" s="80"/>
      <c r="S15" s="80"/>
      <c r="T15" s="80"/>
      <c r="U15" s="82"/>
      <c r="V15" s="82"/>
      <c r="W15" s="82"/>
      <c r="X15" s="80"/>
      <c r="Y15" s="80"/>
    </row>
    <row r="16" spans="1:25" s="4" customFormat="1" ht="11.25" x14ac:dyDescent="0.25">
      <c r="A16" s="80"/>
      <c r="B16" s="80"/>
      <c r="C16" s="80"/>
      <c r="D16" s="80"/>
      <c r="E16" s="80"/>
      <c r="F16" s="83"/>
      <c r="G16" s="3" t="s">
        <v>28</v>
      </c>
      <c r="H16" s="3" t="s">
        <v>29</v>
      </c>
      <c r="I16" s="3" t="s">
        <v>30</v>
      </c>
      <c r="J16" s="3" t="s">
        <v>28</v>
      </c>
      <c r="K16" s="3" t="s">
        <v>29</v>
      </c>
      <c r="L16" s="3" t="s">
        <v>30</v>
      </c>
      <c r="M16" s="83"/>
      <c r="N16" s="83"/>
      <c r="O16" s="3" t="s">
        <v>28</v>
      </c>
      <c r="P16" s="3" t="s">
        <v>29</v>
      </c>
      <c r="Q16" s="3" t="s">
        <v>30</v>
      </c>
      <c r="R16" s="3" t="s">
        <v>28</v>
      </c>
      <c r="S16" s="3" t="s">
        <v>29</v>
      </c>
      <c r="T16" s="3" t="s">
        <v>30</v>
      </c>
      <c r="U16" s="83"/>
      <c r="V16" s="83"/>
      <c r="W16" s="83"/>
      <c r="X16" s="80"/>
      <c r="Y16" s="80"/>
    </row>
    <row r="17" spans="1:25" s="2" customFormat="1" ht="10.15" x14ac:dyDescent="0.2">
      <c r="A17" s="3">
        <v>1</v>
      </c>
      <c r="B17" s="3">
        <v>2</v>
      </c>
      <c r="C17" s="3">
        <v>3</v>
      </c>
      <c r="D17" s="3">
        <v>4</v>
      </c>
      <c r="E17" s="3">
        <v>5</v>
      </c>
      <c r="F17" s="3">
        <v>6</v>
      </c>
      <c r="G17" s="3">
        <v>7</v>
      </c>
      <c r="H17" s="3">
        <v>8</v>
      </c>
      <c r="I17" s="3">
        <v>9</v>
      </c>
      <c r="J17" s="3">
        <v>10</v>
      </c>
      <c r="K17" s="3">
        <v>11</v>
      </c>
      <c r="L17" s="3">
        <v>12</v>
      </c>
      <c r="M17" s="3">
        <v>13</v>
      </c>
      <c r="N17" s="3">
        <v>14</v>
      </c>
      <c r="O17" s="3">
        <v>15</v>
      </c>
      <c r="P17" s="3">
        <v>16</v>
      </c>
      <c r="Q17" s="3">
        <v>17</v>
      </c>
      <c r="R17" s="3">
        <v>18</v>
      </c>
      <c r="S17" s="3">
        <v>19</v>
      </c>
      <c r="T17" s="3">
        <v>20</v>
      </c>
      <c r="U17" s="3">
        <v>21</v>
      </c>
      <c r="V17" s="3">
        <v>22</v>
      </c>
      <c r="W17" s="3">
        <v>23</v>
      </c>
      <c r="X17" s="3">
        <v>24</v>
      </c>
      <c r="Y17" s="3">
        <v>25</v>
      </c>
    </row>
    <row r="18" spans="1:25" s="2" customFormat="1" ht="11.25" x14ac:dyDescent="0.2">
      <c r="A18" s="99" t="s">
        <v>59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1"/>
    </row>
    <row r="19" spans="1:25" s="2" customFormat="1" ht="20.25" customHeight="1" x14ac:dyDescent="0.2">
      <c r="A19" s="106">
        <v>1</v>
      </c>
      <c r="B19" s="103" t="s">
        <v>46</v>
      </c>
      <c r="C19" s="96" t="s">
        <v>35</v>
      </c>
      <c r="D19" s="97"/>
      <c r="E19" s="98"/>
      <c r="F19" s="15">
        <f>SUM(F20:F60)</f>
        <v>334274.49999999977</v>
      </c>
      <c r="G19" s="15">
        <f t="shared" ref="G19:Q19" si="0">SUM(G20:G60)</f>
        <v>40908.207577349975</v>
      </c>
      <c r="H19" s="15">
        <f t="shared" si="0"/>
        <v>181712.19242264979</v>
      </c>
      <c r="I19" s="15">
        <f t="shared" si="0"/>
        <v>111654.09999999999</v>
      </c>
      <c r="J19" s="15">
        <f>G19/F19*100</f>
        <v>12.237908538446698</v>
      </c>
      <c r="K19" s="15">
        <f>H19/F19*100</f>
        <v>54.360171781769154</v>
      </c>
      <c r="L19" s="15">
        <f>I19/F19*100</f>
        <v>33.40191967978415</v>
      </c>
      <c r="M19" s="15">
        <f>SUM(M20:M60)</f>
        <v>0</v>
      </c>
      <c r="N19" s="15">
        <v>0</v>
      </c>
      <c r="O19" s="15">
        <f t="shared" si="0"/>
        <v>0</v>
      </c>
      <c r="P19" s="15">
        <v>0</v>
      </c>
      <c r="Q19" s="15">
        <f t="shared" si="0"/>
        <v>0</v>
      </c>
      <c r="R19" s="15">
        <v>0</v>
      </c>
      <c r="S19" s="15">
        <v>0</v>
      </c>
      <c r="T19" s="15">
        <v>0</v>
      </c>
      <c r="U19" s="16" t="s">
        <v>42</v>
      </c>
      <c r="V19" s="17" t="s">
        <v>40</v>
      </c>
      <c r="W19" s="18">
        <f>SUM(W20:W60)</f>
        <v>414</v>
      </c>
      <c r="X19" s="18">
        <f>SUM(X20:X60)</f>
        <v>0</v>
      </c>
      <c r="Y19" s="73" t="str">
        <f>Y20</f>
        <v>срок действия до 01.09.2020</v>
      </c>
    </row>
    <row r="20" spans="1:25" s="2" customFormat="1" ht="39" customHeight="1" x14ac:dyDescent="0.2">
      <c r="A20" s="107"/>
      <c r="B20" s="104"/>
      <c r="C20" s="38">
        <f>'[1]Табл. 13'!C16</f>
        <v>1</v>
      </c>
      <c r="D20" s="39" t="str">
        <f>'[1]Табл. 13'!D16</f>
        <v>Абдулинский г/о</v>
      </c>
      <c r="E20" s="40" t="s">
        <v>69</v>
      </c>
      <c r="F20" s="41">
        <f t="shared" ref="F20:F60" si="1">SUM(G20:I20)</f>
        <v>9430.3999999999924</v>
      </c>
      <c r="G20" s="41">
        <v>1144.2590552535089</v>
      </c>
      <c r="H20" s="41">
        <v>5082.7409447464843</v>
      </c>
      <c r="I20" s="41">
        <v>3203.4</v>
      </c>
      <c r="J20" s="42">
        <f>G20/F20*100</f>
        <v>12.133727681259648</v>
      </c>
      <c r="K20" s="42">
        <f t="shared" ref="K20:K60" si="2">H20/F20*100</f>
        <v>53.897405674695541</v>
      </c>
      <c r="L20" s="42">
        <f t="shared" ref="L20:L60" si="3">I20/F20*100</f>
        <v>33.968866644044823</v>
      </c>
      <c r="M20" s="41">
        <v>0</v>
      </c>
      <c r="N20" s="41">
        <f t="shared" ref="N20:N60" si="4">O20+P20+Q20</f>
        <v>0</v>
      </c>
      <c r="O20" s="41">
        <v>0</v>
      </c>
      <c r="P20" s="41">
        <v>0</v>
      </c>
      <c r="Q20" s="41">
        <v>0</v>
      </c>
      <c r="R20" s="42">
        <v>0</v>
      </c>
      <c r="S20" s="42">
        <v>0</v>
      </c>
      <c r="T20" s="42">
        <v>0</v>
      </c>
      <c r="U20" s="43" t="s">
        <v>41</v>
      </c>
      <c r="V20" s="44" t="s">
        <v>40</v>
      </c>
      <c r="W20" s="45">
        <v>12</v>
      </c>
      <c r="X20" s="45">
        <v>0</v>
      </c>
      <c r="Y20" s="46" t="s">
        <v>70</v>
      </c>
    </row>
    <row r="21" spans="1:25" s="2" customFormat="1" ht="42" customHeight="1" x14ac:dyDescent="0.2">
      <c r="A21" s="107"/>
      <c r="B21" s="104"/>
      <c r="C21" s="38">
        <f>'[1]Табл. 13'!C17</f>
        <v>2</v>
      </c>
      <c r="D21" s="39" t="str">
        <f>'[1]Табл. 13'!D17</f>
        <v>Адамовский район</v>
      </c>
      <c r="E21" s="40" t="s">
        <v>71</v>
      </c>
      <c r="F21" s="41">
        <f t="shared" si="1"/>
        <v>5332.6999999999971</v>
      </c>
      <c r="G21" s="41">
        <v>624.05944717302759</v>
      </c>
      <c r="H21" s="41">
        <v>2772.0405528269689</v>
      </c>
      <c r="I21" s="41">
        <v>1936.6</v>
      </c>
      <c r="J21" s="42">
        <f t="shared" ref="J21:J60" si="5">G21/F21*100</f>
        <v>11.702504306880716</v>
      </c>
      <c r="K21" s="42">
        <f t="shared" si="2"/>
        <v>51.981933220075582</v>
      </c>
      <c r="L21" s="42">
        <f t="shared" si="3"/>
        <v>36.315562473043691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2">
        <v>0</v>
      </c>
      <c r="S21" s="42">
        <v>0</v>
      </c>
      <c r="T21" s="42">
        <v>0</v>
      </c>
      <c r="U21" s="43" t="s">
        <v>41</v>
      </c>
      <c r="V21" s="44" t="s">
        <v>40</v>
      </c>
      <c r="W21" s="45">
        <v>9</v>
      </c>
      <c r="X21" s="45">
        <v>0</v>
      </c>
      <c r="Y21" s="46" t="s">
        <v>70</v>
      </c>
    </row>
    <row r="22" spans="1:25" s="2" customFormat="1" ht="39" x14ac:dyDescent="0.2">
      <c r="A22" s="107"/>
      <c r="B22" s="104"/>
      <c r="C22" s="38">
        <f>'[1]Табл. 13'!C18</f>
        <v>3</v>
      </c>
      <c r="D22" s="39" t="str">
        <f>'[1]Табл. 13'!D18</f>
        <v>Акбулакский район</v>
      </c>
      <c r="E22" s="40" t="s">
        <v>72</v>
      </c>
      <c r="F22" s="41">
        <f t="shared" si="1"/>
        <v>9538.2999999999938</v>
      </c>
      <c r="G22" s="41">
        <v>1280.8277608684773</v>
      </c>
      <c r="H22" s="41">
        <v>5689.3722391315159</v>
      </c>
      <c r="I22" s="41">
        <v>2568.1</v>
      </c>
      <c r="J22" s="42">
        <f t="shared" si="5"/>
        <v>13.428260390934213</v>
      </c>
      <c r="K22" s="42">
        <f t="shared" si="2"/>
        <v>59.647654604400358</v>
      </c>
      <c r="L22" s="42">
        <f t="shared" si="3"/>
        <v>26.924085004665415</v>
      </c>
      <c r="M22" s="41">
        <v>0</v>
      </c>
      <c r="N22" s="41">
        <f t="shared" si="4"/>
        <v>0</v>
      </c>
      <c r="O22" s="41">
        <v>0</v>
      </c>
      <c r="P22" s="41">
        <v>0</v>
      </c>
      <c r="Q22" s="41">
        <v>0</v>
      </c>
      <c r="R22" s="42">
        <v>0</v>
      </c>
      <c r="S22" s="42">
        <v>0</v>
      </c>
      <c r="T22" s="42">
        <v>0</v>
      </c>
      <c r="U22" s="43" t="s">
        <v>41</v>
      </c>
      <c r="V22" s="44" t="s">
        <v>40</v>
      </c>
      <c r="W22" s="45">
        <v>12</v>
      </c>
      <c r="X22" s="45">
        <v>0</v>
      </c>
      <c r="Y22" s="46" t="s">
        <v>70</v>
      </c>
    </row>
    <row r="23" spans="1:25" s="2" customFormat="1" ht="39" x14ac:dyDescent="0.2">
      <c r="A23" s="107"/>
      <c r="B23" s="104"/>
      <c r="C23" s="38">
        <f>'[1]Табл. 13'!C19</f>
        <v>4</v>
      </c>
      <c r="D23" s="39" t="str">
        <f>'[1]Табл. 13'!D19</f>
        <v>Александровский район</v>
      </c>
      <c r="E23" s="40" t="s">
        <v>73</v>
      </c>
      <c r="F23" s="41">
        <f t="shared" si="1"/>
        <v>4025.8999999999969</v>
      </c>
      <c r="G23" s="41">
        <v>540.8539709856517</v>
      </c>
      <c r="H23" s="41">
        <v>2402.4460290143452</v>
      </c>
      <c r="I23" s="41">
        <v>1082.5999999999999</v>
      </c>
      <c r="J23" s="42">
        <f t="shared" si="5"/>
        <v>13.434361782102192</v>
      </c>
      <c r="K23" s="42">
        <f t="shared" si="2"/>
        <v>59.674756675882335</v>
      </c>
      <c r="L23" s="42">
        <f t="shared" si="3"/>
        <v>26.890881542015464</v>
      </c>
      <c r="M23" s="41">
        <v>0</v>
      </c>
      <c r="N23" s="41">
        <f t="shared" si="4"/>
        <v>0</v>
      </c>
      <c r="O23" s="41">
        <v>0</v>
      </c>
      <c r="P23" s="41">
        <v>0</v>
      </c>
      <c r="Q23" s="41">
        <v>0</v>
      </c>
      <c r="R23" s="42">
        <v>0</v>
      </c>
      <c r="S23" s="42">
        <v>0</v>
      </c>
      <c r="T23" s="42">
        <v>0</v>
      </c>
      <c r="U23" s="43" t="s">
        <v>41</v>
      </c>
      <c r="V23" s="44" t="s">
        <v>40</v>
      </c>
      <c r="W23" s="45">
        <v>4</v>
      </c>
      <c r="X23" s="45">
        <v>0</v>
      </c>
      <c r="Y23" s="46" t="s">
        <v>70</v>
      </c>
    </row>
    <row r="24" spans="1:25" s="2" customFormat="1" ht="39" x14ac:dyDescent="0.2">
      <c r="A24" s="107"/>
      <c r="B24" s="104"/>
      <c r="C24" s="38">
        <f>'[1]Табл. 13'!C20</f>
        <v>5</v>
      </c>
      <c r="D24" s="39" t="str">
        <f>'[1]Табл. 13'!D20</f>
        <v>Асекеевский район</v>
      </c>
      <c r="E24" s="40" t="s">
        <v>74</v>
      </c>
      <c r="F24" s="41">
        <f t="shared" si="1"/>
        <v>1300.6999999999991</v>
      </c>
      <c r="G24" s="41">
        <v>152.22485970322901</v>
      </c>
      <c r="H24" s="41">
        <v>676.17514029677011</v>
      </c>
      <c r="I24" s="41">
        <v>472.3</v>
      </c>
      <c r="J24" s="42">
        <f t="shared" si="5"/>
        <v>11.703302814117714</v>
      </c>
      <c r="K24" s="42">
        <f t="shared" si="2"/>
        <v>51.985480148902177</v>
      </c>
      <c r="L24" s="42">
        <f t="shared" si="3"/>
        <v>36.311217036980118</v>
      </c>
      <c r="M24" s="41">
        <v>0</v>
      </c>
      <c r="N24" s="41">
        <f t="shared" si="4"/>
        <v>0</v>
      </c>
      <c r="O24" s="41">
        <v>0</v>
      </c>
      <c r="P24" s="41">
        <v>0</v>
      </c>
      <c r="Q24" s="41">
        <v>0</v>
      </c>
      <c r="R24" s="42">
        <v>0</v>
      </c>
      <c r="S24" s="42">
        <v>0</v>
      </c>
      <c r="T24" s="42">
        <v>0</v>
      </c>
      <c r="U24" s="43" t="s">
        <v>41</v>
      </c>
      <c r="V24" s="44" t="s">
        <v>40</v>
      </c>
      <c r="W24" s="45">
        <v>1</v>
      </c>
      <c r="X24" s="45">
        <v>0</v>
      </c>
      <c r="Y24" s="46" t="s">
        <v>70</v>
      </c>
    </row>
    <row r="25" spans="1:25" s="2" customFormat="1" ht="39" x14ac:dyDescent="0.2">
      <c r="A25" s="107"/>
      <c r="B25" s="104"/>
      <c r="C25" s="38">
        <f>'[1]Табл. 13'!C21</f>
        <v>6</v>
      </c>
      <c r="D25" s="39" t="str">
        <f>'[1]Табл. 13'!D21</f>
        <v>Беляевский район</v>
      </c>
      <c r="E25" s="40" t="s">
        <v>75</v>
      </c>
      <c r="F25" s="41">
        <f t="shared" si="1"/>
        <v>10766.699999999993</v>
      </c>
      <c r="G25" s="41">
        <v>1306.7927206416141</v>
      </c>
      <c r="H25" s="41">
        <v>5804.7072793583793</v>
      </c>
      <c r="I25" s="41">
        <v>3655.2</v>
      </c>
      <c r="J25" s="42">
        <f t="shared" si="5"/>
        <v>12.137356113215887</v>
      </c>
      <c r="K25" s="42">
        <f t="shared" si="2"/>
        <v>53.913522986229601</v>
      </c>
      <c r="L25" s="42">
        <f t="shared" si="3"/>
        <v>33.949120900554504</v>
      </c>
      <c r="M25" s="41">
        <v>0</v>
      </c>
      <c r="N25" s="41">
        <f t="shared" si="4"/>
        <v>0</v>
      </c>
      <c r="O25" s="41">
        <v>0</v>
      </c>
      <c r="P25" s="41">
        <v>0</v>
      </c>
      <c r="Q25" s="41">
        <v>0</v>
      </c>
      <c r="R25" s="42">
        <v>0</v>
      </c>
      <c r="S25" s="42">
        <v>0</v>
      </c>
      <c r="T25" s="42">
        <v>0</v>
      </c>
      <c r="U25" s="43" t="s">
        <v>41</v>
      </c>
      <c r="V25" s="44" t="s">
        <v>40</v>
      </c>
      <c r="W25" s="45">
        <v>12</v>
      </c>
      <c r="X25" s="45">
        <v>0</v>
      </c>
      <c r="Y25" s="46" t="s">
        <v>70</v>
      </c>
    </row>
    <row r="26" spans="1:25" s="2" customFormat="1" ht="30.75" customHeight="1" x14ac:dyDescent="0.2">
      <c r="A26" s="107"/>
      <c r="B26" s="104"/>
      <c r="C26" s="38">
        <f>'[1]Табл. 13'!C22</f>
        <v>7</v>
      </c>
      <c r="D26" s="39" t="str">
        <f>'[1]Табл. 13'!D22</f>
        <v>Бугурусланский район</v>
      </c>
      <c r="E26" s="47" t="s">
        <v>76</v>
      </c>
      <c r="F26" s="41">
        <f t="shared" si="1"/>
        <v>6980.399999999996</v>
      </c>
      <c r="G26" s="41">
        <v>926.83697171794608</v>
      </c>
      <c r="H26" s="41">
        <v>4116.9630282820499</v>
      </c>
      <c r="I26" s="41">
        <v>1936.6</v>
      </c>
      <c r="J26" s="42">
        <f t="shared" si="5"/>
        <v>13.277705743480983</v>
      </c>
      <c r="K26" s="42">
        <f t="shared" si="2"/>
        <v>58.978898462581682</v>
      </c>
      <c r="L26" s="42">
        <f t="shared" si="3"/>
        <v>27.743395793937324</v>
      </c>
      <c r="M26" s="41">
        <v>0</v>
      </c>
      <c r="N26" s="41">
        <f t="shared" si="4"/>
        <v>0</v>
      </c>
      <c r="O26" s="41">
        <v>0</v>
      </c>
      <c r="P26" s="41">
        <v>0</v>
      </c>
      <c r="Q26" s="41">
        <v>0</v>
      </c>
      <c r="R26" s="42">
        <v>0</v>
      </c>
      <c r="S26" s="42">
        <v>0</v>
      </c>
      <c r="T26" s="42">
        <v>0</v>
      </c>
      <c r="U26" s="43" t="s">
        <v>41</v>
      </c>
      <c r="V26" s="44" t="s">
        <v>40</v>
      </c>
      <c r="W26" s="45">
        <v>10</v>
      </c>
      <c r="X26" s="45">
        <v>0</v>
      </c>
      <c r="Y26" s="46" t="s">
        <v>70</v>
      </c>
    </row>
    <row r="27" spans="1:25" s="2" customFormat="1" ht="39" x14ac:dyDescent="0.2">
      <c r="A27" s="107"/>
      <c r="B27" s="104"/>
      <c r="C27" s="38">
        <f>'[1]Табл. 13'!C23</f>
        <v>8</v>
      </c>
      <c r="D27" s="39" t="str">
        <f>'[1]Табл. 13'!D23</f>
        <v>Бузулукский район</v>
      </c>
      <c r="E27" s="40" t="s">
        <v>77</v>
      </c>
      <c r="F27" s="41">
        <f t="shared" si="1"/>
        <v>2384.5999999999985</v>
      </c>
      <c r="G27" s="41">
        <v>291.58668200999978</v>
      </c>
      <c r="H27" s="41">
        <v>1295.2133179899988</v>
      </c>
      <c r="I27" s="41">
        <v>797.8</v>
      </c>
      <c r="J27" s="42">
        <f t="shared" si="5"/>
        <v>12.227907490145096</v>
      </c>
      <c r="K27" s="42">
        <f t="shared" si="2"/>
        <v>54.315747630210495</v>
      </c>
      <c r="L27" s="42">
        <f t="shared" si="3"/>
        <v>33.456344879644398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2">
        <v>0</v>
      </c>
      <c r="S27" s="42">
        <v>0</v>
      </c>
      <c r="T27" s="42">
        <v>0</v>
      </c>
      <c r="U27" s="43" t="s">
        <v>41</v>
      </c>
      <c r="V27" s="44" t="s">
        <v>40</v>
      </c>
      <c r="W27" s="45">
        <v>2</v>
      </c>
      <c r="X27" s="45">
        <v>0</v>
      </c>
      <c r="Y27" s="46" t="s">
        <v>70</v>
      </c>
    </row>
    <row r="28" spans="1:25" s="2" customFormat="1" ht="39" x14ac:dyDescent="0.2">
      <c r="A28" s="107"/>
      <c r="B28" s="104"/>
      <c r="C28" s="38">
        <f>'[1]Табл. 13'!C24</f>
        <v>9</v>
      </c>
      <c r="D28" s="39" t="str">
        <f>'[1]Табл. 13'!D24</f>
        <v>г. Бугуруслан</v>
      </c>
      <c r="E28" s="40" t="s">
        <v>78</v>
      </c>
      <c r="F28" s="41">
        <f t="shared" si="1"/>
        <v>6283.1999999999962</v>
      </c>
      <c r="G28" s="41">
        <v>680.36279943409636</v>
      </c>
      <c r="H28" s="41">
        <v>3022.1372005659</v>
      </c>
      <c r="I28" s="41">
        <v>2580.6999999999998</v>
      </c>
      <c r="J28" s="42">
        <f t="shared" si="5"/>
        <v>10.828284941337166</v>
      </c>
      <c r="K28" s="42">
        <f t="shared" si="2"/>
        <v>48.098694941525046</v>
      </c>
      <c r="L28" s="42">
        <f t="shared" si="3"/>
        <v>41.073020117137787</v>
      </c>
      <c r="M28" s="41">
        <v>0</v>
      </c>
      <c r="N28" s="41">
        <f t="shared" si="4"/>
        <v>0</v>
      </c>
      <c r="O28" s="41">
        <v>0</v>
      </c>
      <c r="P28" s="41">
        <v>0</v>
      </c>
      <c r="Q28" s="41">
        <v>0</v>
      </c>
      <c r="R28" s="42">
        <v>0</v>
      </c>
      <c r="S28" s="42">
        <v>0</v>
      </c>
      <c r="T28" s="42">
        <v>0</v>
      </c>
      <c r="U28" s="43" t="s">
        <v>41</v>
      </c>
      <c r="V28" s="44" t="s">
        <v>40</v>
      </c>
      <c r="W28" s="45">
        <v>7</v>
      </c>
      <c r="X28" s="45">
        <v>0</v>
      </c>
      <c r="Y28" s="46" t="s">
        <v>70</v>
      </c>
    </row>
    <row r="29" spans="1:25" s="2" customFormat="1" ht="42" customHeight="1" x14ac:dyDescent="0.2">
      <c r="A29" s="107"/>
      <c r="B29" s="104"/>
      <c r="C29" s="38">
        <f>'[1]Табл. 13'!C25</f>
        <v>10</v>
      </c>
      <c r="D29" s="39" t="str">
        <f>'[1]Табл. 13'!D25</f>
        <v>г. Бузулук</v>
      </c>
      <c r="E29" s="40" t="s">
        <v>79</v>
      </c>
      <c r="F29" s="41">
        <f t="shared" si="1"/>
        <v>23474.299999999988</v>
      </c>
      <c r="G29" s="41">
        <v>2496.0356552473086</v>
      </c>
      <c r="H29" s="41">
        <v>11087.264344752679</v>
      </c>
      <c r="I29" s="41">
        <v>9891</v>
      </c>
      <c r="J29" s="42">
        <f t="shared" si="5"/>
        <v>10.633056812119253</v>
      </c>
      <c r="K29" s="42">
        <f t="shared" si="2"/>
        <v>47.231501449468929</v>
      </c>
      <c r="L29" s="42">
        <f t="shared" si="3"/>
        <v>42.135441738411814</v>
      </c>
      <c r="M29" s="41">
        <v>0</v>
      </c>
      <c r="N29" s="41">
        <f t="shared" si="4"/>
        <v>0</v>
      </c>
      <c r="O29" s="41">
        <v>0</v>
      </c>
      <c r="P29" s="41">
        <v>0</v>
      </c>
      <c r="Q29" s="41">
        <v>0</v>
      </c>
      <c r="R29" s="42">
        <v>0</v>
      </c>
      <c r="S29" s="42">
        <v>0</v>
      </c>
      <c r="T29" s="42">
        <v>0</v>
      </c>
      <c r="U29" s="43" t="s">
        <v>41</v>
      </c>
      <c r="V29" s="44" t="s">
        <v>40</v>
      </c>
      <c r="W29" s="45">
        <v>22</v>
      </c>
      <c r="X29" s="45">
        <v>0</v>
      </c>
      <c r="Y29" s="46" t="s">
        <v>70</v>
      </c>
    </row>
    <row r="30" spans="1:25" s="2" customFormat="1" ht="39" x14ac:dyDescent="0.2">
      <c r="A30" s="107"/>
      <c r="B30" s="104"/>
      <c r="C30" s="38">
        <f>'[1]Табл. 13'!C26</f>
        <v>11</v>
      </c>
      <c r="D30" s="39" t="str">
        <f>'[1]Табл. 13'!D26</f>
        <v>г. Медногорск</v>
      </c>
      <c r="E30" s="40" t="s">
        <v>80</v>
      </c>
      <c r="F30" s="41">
        <f t="shared" si="1"/>
        <v>3418.8999999999978</v>
      </c>
      <c r="G30" s="41">
        <v>434.3296455752681</v>
      </c>
      <c r="H30" s="41">
        <v>1929.2703544247295</v>
      </c>
      <c r="I30" s="41">
        <v>1055.3</v>
      </c>
      <c r="J30" s="42">
        <f t="shared" si="5"/>
        <v>12.703783251199754</v>
      </c>
      <c r="K30" s="42">
        <f t="shared" si="2"/>
        <v>56.429563731747955</v>
      </c>
      <c r="L30" s="42">
        <f t="shared" si="3"/>
        <v>30.866653017052286</v>
      </c>
      <c r="M30" s="41">
        <v>0</v>
      </c>
      <c r="N30" s="41">
        <f t="shared" si="4"/>
        <v>0</v>
      </c>
      <c r="O30" s="41">
        <v>0</v>
      </c>
      <c r="P30" s="41">
        <v>0</v>
      </c>
      <c r="Q30" s="41">
        <v>0</v>
      </c>
      <c r="R30" s="42">
        <v>0</v>
      </c>
      <c r="S30" s="42">
        <v>0</v>
      </c>
      <c r="T30" s="42">
        <v>0</v>
      </c>
      <c r="U30" s="43" t="s">
        <v>41</v>
      </c>
      <c r="V30" s="44" t="s">
        <v>40</v>
      </c>
      <c r="W30" s="45">
        <v>4</v>
      </c>
      <c r="X30" s="45">
        <v>0</v>
      </c>
      <c r="Y30" s="46" t="s">
        <v>70</v>
      </c>
    </row>
    <row r="31" spans="1:25" s="2" customFormat="1" ht="39" x14ac:dyDescent="0.2">
      <c r="A31" s="107"/>
      <c r="B31" s="104"/>
      <c r="C31" s="38">
        <f>'[1]Табл. 13'!C27</f>
        <v>12</v>
      </c>
      <c r="D31" s="39" t="str">
        <f>'[1]Табл. 13'!D27</f>
        <v>г. Новотроицк</v>
      </c>
      <c r="E31" s="40" t="s">
        <v>81</v>
      </c>
      <c r="F31" s="41">
        <f t="shared" si="1"/>
        <v>6726.2999999999956</v>
      </c>
      <c r="G31" s="41">
        <v>775.88003998665363</v>
      </c>
      <c r="H31" s="41">
        <v>3446.419960013342</v>
      </c>
      <c r="I31" s="41">
        <v>2504</v>
      </c>
      <c r="J31" s="42">
        <f t="shared" si="5"/>
        <v>11.535019847266017</v>
      </c>
      <c r="K31" s="42">
        <f t="shared" si="2"/>
        <v>51.237975707496609</v>
      </c>
      <c r="L31" s="42">
        <f t="shared" si="3"/>
        <v>37.227004445237377</v>
      </c>
      <c r="M31" s="41">
        <v>0</v>
      </c>
      <c r="N31" s="41">
        <f t="shared" si="4"/>
        <v>0</v>
      </c>
      <c r="O31" s="41">
        <v>0</v>
      </c>
      <c r="P31" s="41">
        <v>0</v>
      </c>
      <c r="Q31" s="41">
        <v>0</v>
      </c>
      <c r="R31" s="42">
        <v>0</v>
      </c>
      <c r="S31" s="42">
        <v>0</v>
      </c>
      <c r="T31" s="42">
        <v>0</v>
      </c>
      <c r="U31" s="43" t="s">
        <v>41</v>
      </c>
      <c r="V31" s="44" t="s">
        <v>40</v>
      </c>
      <c r="W31" s="45">
        <v>9</v>
      </c>
      <c r="X31" s="45">
        <v>0</v>
      </c>
      <c r="Y31" s="46" t="s">
        <v>70</v>
      </c>
    </row>
    <row r="32" spans="1:25" s="2" customFormat="1" ht="41.25" customHeight="1" x14ac:dyDescent="0.2">
      <c r="A32" s="107"/>
      <c r="B32" s="104"/>
      <c r="C32" s="38">
        <f>'[1]Табл. 13'!C28</f>
        <v>13</v>
      </c>
      <c r="D32" s="39" t="str">
        <f>'[1]Табл. 13'!D28</f>
        <v>г. Оренбург</v>
      </c>
      <c r="E32" s="40" t="s">
        <v>82</v>
      </c>
      <c r="F32" s="41">
        <f t="shared" si="1"/>
        <v>8558.899999999996</v>
      </c>
      <c r="G32" s="41">
        <v>901.18439999586644</v>
      </c>
      <c r="H32" s="41">
        <v>4003.0156000041297</v>
      </c>
      <c r="I32" s="41">
        <v>3654.7</v>
      </c>
      <c r="J32" s="42">
        <f t="shared" si="5"/>
        <v>10.529208192593288</v>
      </c>
      <c r="K32" s="42">
        <f t="shared" si="2"/>
        <v>46.770211125309693</v>
      </c>
      <c r="L32" s="42">
        <f t="shared" si="3"/>
        <v>42.700580682097019</v>
      </c>
      <c r="M32" s="41">
        <v>0</v>
      </c>
      <c r="N32" s="41">
        <f t="shared" si="4"/>
        <v>0</v>
      </c>
      <c r="O32" s="41">
        <v>0</v>
      </c>
      <c r="P32" s="41">
        <v>0</v>
      </c>
      <c r="Q32" s="41">
        <v>0</v>
      </c>
      <c r="R32" s="42">
        <v>0</v>
      </c>
      <c r="S32" s="42">
        <v>0</v>
      </c>
      <c r="T32" s="42">
        <v>0</v>
      </c>
      <c r="U32" s="43" t="s">
        <v>41</v>
      </c>
      <c r="V32" s="44" t="s">
        <v>40</v>
      </c>
      <c r="W32" s="45">
        <v>8</v>
      </c>
      <c r="X32" s="45">
        <v>0</v>
      </c>
      <c r="Y32" s="46" t="s">
        <v>70</v>
      </c>
    </row>
    <row r="33" spans="1:25" s="2" customFormat="1" ht="39" x14ac:dyDescent="0.2">
      <c r="A33" s="107"/>
      <c r="B33" s="104"/>
      <c r="C33" s="38">
        <f>'[1]Табл. 13'!C29</f>
        <v>14</v>
      </c>
      <c r="D33" s="39" t="str">
        <f>'[1]Табл. 13'!D29</f>
        <v>г. Орск</v>
      </c>
      <c r="E33" s="40" t="s">
        <v>83</v>
      </c>
      <c r="F33" s="41">
        <f t="shared" si="1"/>
        <v>26015.499999999971</v>
      </c>
      <c r="G33" s="41">
        <v>2976.3414716310585</v>
      </c>
      <c r="H33" s="41">
        <v>13220.758528368915</v>
      </c>
      <c r="I33" s="41">
        <v>9818.4</v>
      </c>
      <c r="J33" s="42">
        <f t="shared" si="5"/>
        <v>11.44064681298096</v>
      </c>
      <c r="K33" s="42">
        <f t="shared" si="2"/>
        <v>50.818775454513386</v>
      </c>
      <c r="L33" s="42">
        <f t="shared" si="3"/>
        <v>37.740577732505663</v>
      </c>
      <c r="M33" s="41">
        <v>0</v>
      </c>
      <c r="N33" s="41">
        <f t="shared" si="4"/>
        <v>0</v>
      </c>
      <c r="O33" s="41">
        <v>0</v>
      </c>
      <c r="P33" s="41">
        <v>0</v>
      </c>
      <c r="Q33" s="41">
        <v>0</v>
      </c>
      <c r="R33" s="42">
        <v>0</v>
      </c>
      <c r="S33" s="42">
        <v>0</v>
      </c>
      <c r="T33" s="42">
        <v>0</v>
      </c>
      <c r="U33" s="43" t="s">
        <v>41</v>
      </c>
      <c r="V33" s="44" t="s">
        <v>40</v>
      </c>
      <c r="W33" s="45">
        <v>33</v>
      </c>
      <c r="X33" s="45">
        <v>0</v>
      </c>
      <c r="Y33" s="46" t="s">
        <v>70</v>
      </c>
    </row>
    <row r="34" spans="1:25" s="2" customFormat="1" ht="39" x14ac:dyDescent="0.2">
      <c r="A34" s="107"/>
      <c r="B34" s="104"/>
      <c r="C34" s="38">
        <f>'[1]Табл. 13'!C30</f>
        <v>15</v>
      </c>
      <c r="D34" s="39" t="str">
        <f>'[1]Табл. 13'!D30</f>
        <v>Гайский г/о</v>
      </c>
      <c r="E34" s="40" t="s">
        <v>84</v>
      </c>
      <c r="F34" s="41">
        <f t="shared" si="1"/>
        <v>6028.0999999999958</v>
      </c>
      <c r="G34" s="41">
        <v>698.77531867874075</v>
      </c>
      <c r="H34" s="41">
        <v>3103.9246813212549</v>
      </c>
      <c r="I34" s="41">
        <v>2225.4</v>
      </c>
      <c r="J34" s="42">
        <f t="shared" si="5"/>
        <v>11.591966269284539</v>
      </c>
      <c r="K34" s="42">
        <f t="shared" si="2"/>
        <v>51.490928838626715</v>
      </c>
      <c r="L34" s="42">
        <f t="shared" si="3"/>
        <v>36.917104892088744</v>
      </c>
      <c r="M34" s="41">
        <v>0</v>
      </c>
      <c r="N34" s="41">
        <f t="shared" si="4"/>
        <v>0</v>
      </c>
      <c r="O34" s="41">
        <v>0</v>
      </c>
      <c r="P34" s="41">
        <v>0</v>
      </c>
      <c r="Q34" s="41">
        <v>0</v>
      </c>
      <c r="R34" s="42">
        <v>0</v>
      </c>
      <c r="S34" s="42">
        <v>0</v>
      </c>
      <c r="T34" s="42">
        <v>0</v>
      </c>
      <c r="U34" s="43" t="s">
        <v>41</v>
      </c>
      <c r="V34" s="44" t="s">
        <v>40</v>
      </c>
      <c r="W34" s="45">
        <v>6</v>
      </c>
      <c r="X34" s="45">
        <v>0</v>
      </c>
      <c r="Y34" s="46" t="s">
        <v>70</v>
      </c>
    </row>
    <row r="35" spans="1:25" s="2" customFormat="1" ht="39" x14ac:dyDescent="0.2">
      <c r="A35" s="107"/>
      <c r="B35" s="104"/>
      <c r="C35" s="38">
        <f>'[1]Табл. 13'!C31</f>
        <v>16</v>
      </c>
      <c r="D35" s="39" t="str">
        <f>'[1]Табл. 13'!D31</f>
        <v>Грачёвский район</v>
      </c>
      <c r="E35" s="40" t="s">
        <v>85</v>
      </c>
      <c r="F35" s="41">
        <f t="shared" si="1"/>
        <v>8887.8999999999942</v>
      </c>
      <c r="G35" s="41">
        <v>1180.0918022865001</v>
      </c>
      <c r="H35" s="41">
        <v>5241.9081977134938</v>
      </c>
      <c r="I35" s="41">
        <v>2465.9</v>
      </c>
      <c r="J35" s="42">
        <f t="shared" si="5"/>
        <v>13.277509898699366</v>
      </c>
      <c r="K35" s="42">
        <f t="shared" si="2"/>
        <v>58.978028529950798</v>
      </c>
      <c r="L35" s="42">
        <f t="shared" si="3"/>
        <v>27.744461571349831</v>
      </c>
      <c r="M35" s="41">
        <v>0</v>
      </c>
      <c r="N35" s="41">
        <f t="shared" si="4"/>
        <v>0</v>
      </c>
      <c r="O35" s="41">
        <v>0</v>
      </c>
      <c r="P35" s="41">
        <v>0</v>
      </c>
      <c r="Q35" s="41">
        <v>0</v>
      </c>
      <c r="R35" s="42">
        <v>0</v>
      </c>
      <c r="S35" s="42">
        <v>0</v>
      </c>
      <c r="T35" s="42">
        <v>0</v>
      </c>
      <c r="U35" s="43" t="s">
        <v>41</v>
      </c>
      <c r="V35" s="44" t="s">
        <v>40</v>
      </c>
      <c r="W35" s="45">
        <v>9</v>
      </c>
      <c r="X35" s="45">
        <v>0</v>
      </c>
      <c r="Y35" s="46" t="s">
        <v>70</v>
      </c>
    </row>
    <row r="36" spans="1:25" s="2" customFormat="1" ht="39" x14ac:dyDescent="0.2">
      <c r="A36" s="107"/>
      <c r="B36" s="104"/>
      <c r="C36" s="38">
        <f>'[1]Табл. 13'!C32</f>
        <v>17</v>
      </c>
      <c r="D36" s="39" t="str">
        <f>'[1]Табл. 13'!D32</f>
        <v>Домбаровский район</v>
      </c>
      <c r="E36" s="40" t="s">
        <v>86</v>
      </c>
      <c r="F36" s="41">
        <f t="shared" si="1"/>
        <v>2471.2999999999984</v>
      </c>
      <c r="G36" s="41">
        <v>315.16279198093684</v>
      </c>
      <c r="H36" s="41">
        <v>1399.9372080190615</v>
      </c>
      <c r="I36" s="41">
        <v>756.2</v>
      </c>
      <c r="J36" s="42">
        <f t="shared" si="5"/>
        <v>12.752915145103266</v>
      </c>
      <c r="K36" s="42">
        <f t="shared" si="2"/>
        <v>56.647805123581207</v>
      </c>
      <c r="L36" s="42">
        <f t="shared" si="3"/>
        <v>30.599279731315526</v>
      </c>
      <c r="M36" s="41">
        <v>0</v>
      </c>
      <c r="N36" s="41">
        <f t="shared" si="4"/>
        <v>0</v>
      </c>
      <c r="O36" s="41">
        <v>0</v>
      </c>
      <c r="P36" s="41">
        <v>0</v>
      </c>
      <c r="Q36" s="41">
        <v>0</v>
      </c>
      <c r="R36" s="42">
        <v>0</v>
      </c>
      <c r="S36" s="42">
        <v>0</v>
      </c>
      <c r="T36" s="42">
        <v>0</v>
      </c>
      <c r="U36" s="43" t="s">
        <v>41</v>
      </c>
      <c r="V36" s="44" t="s">
        <v>40</v>
      </c>
      <c r="W36" s="45">
        <v>3</v>
      </c>
      <c r="X36" s="45">
        <v>0</v>
      </c>
      <c r="Y36" s="46" t="s">
        <v>70</v>
      </c>
    </row>
    <row r="37" spans="1:25" s="2" customFormat="1" ht="39" x14ac:dyDescent="0.2">
      <c r="A37" s="107"/>
      <c r="B37" s="104"/>
      <c r="C37" s="38">
        <f>'[1]Табл. 13'!C33</f>
        <v>18</v>
      </c>
      <c r="D37" s="39" t="str">
        <f>'[1]Табл. 13'!D33</f>
        <v>Илекский район</v>
      </c>
      <c r="E37" s="40" t="s">
        <v>87</v>
      </c>
      <c r="F37" s="41">
        <f t="shared" si="1"/>
        <v>9724.1999999999953</v>
      </c>
      <c r="G37" s="41">
        <v>1250.5812472190917</v>
      </c>
      <c r="H37" s="41">
        <v>5555.018752780903</v>
      </c>
      <c r="I37" s="41">
        <v>2918.6</v>
      </c>
      <c r="J37" s="42">
        <f t="shared" si="5"/>
        <v>12.860505205765948</v>
      </c>
      <c r="K37" s="42">
        <f t="shared" si="2"/>
        <v>57.125714740347853</v>
      </c>
      <c r="L37" s="42">
        <f t="shared" si="3"/>
        <v>30.013780053886197</v>
      </c>
      <c r="M37" s="41">
        <v>0</v>
      </c>
      <c r="N37" s="41">
        <f t="shared" si="4"/>
        <v>0</v>
      </c>
      <c r="O37" s="41">
        <v>0</v>
      </c>
      <c r="P37" s="41">
        <v>0</v>
      </c>
      <c r="Q37" s="41">
        <v>0</v>
      </c>
      <c r="R37" s="42">
        <v>0</v>
      </c>
      <c r="S37" s="42">
        <v>0</v>
      </c>
      <c r="T37" s="42">
        <v>0</v>
      </c>
      <c r="U37" s="43" t="s">
        <v>41</v>
      </c>
      <c r="V37" s="44" t="s">
        <v>40</v>
      </c>
      <c r="W37" s="45">
        <v>10</v>
      </c>
      <c r="X37" s="45">
        <v>0</v>
      </c>
      <c r="Y37" s="46" t="s">
        <v>70</v>
      </c>
    </row>
    <row r="38" spans="1:25" s="2" customFormat="1" ht="39" x14ac:dyDescent="0.2">
      <c r="A38" s="107"/>
      <c r="B38" s="104"/>
      <c r="C38" s="38">
        <v>19</v>
      </c>
      <c r="D38" s="39" t="s">
        <v>43</v>
      </c>
      <c r="E38" s="40" t="s">
        <v>88</v>
      </c>
      <c r="F38" s="41">
        <f t="shared" si="1"/>
        <v>1300.6999999999991</v>
      </c>
      <c r="G38" s="41">
        <v>159.04226952335188</v>
      </c>
      <c r="H38" s="41">
        <v>706.45773047664727</v>
      </c>
      <c r="I38" s="41">
        <v>435.2</v>
      </c>
      <c r="J38" s="42">
        <f t="shared" si="5"/>
        <v>12.227436728173444</v>
      </c>
      <c r="K38" s="42">
        <f t="shared" si="2"/>
        <v>54.31365652930328</v>
      </c>
      <c r="L38" s="42">
        <f t="shared" si="3"/>
        <v>33.458906742523276</v>
      </c>
      <c r="M38" s="41">
        <v>0</v>
      </c>
      <c r="N38" s="41">
        <f t="shared" si="4"/>
        <v>0</v>
      </c>
      <c r="O38" s="41">
        <v>0</v>
      </c>
      <c r="P38" s="41">
        <v>0</v>
      </c>
      <c r="Q38" s="41">
        <v>0</v>
      </c>
      <c r="R38" s="42">
        <v>0</v>
      </c>
      <c r="S38" s="42">
        <v>0</v>
      </c>
      <c r="T38" s="42">
        <v>0</v>
      </c>
      <c r="U38" s="43" t="s">
        <v>41</v>
      </c>
      <c r="V38" s="44" t="s">
        <v>40</v>
      </c>
      <c r="W38" s="45">
        <v>1</v>
      </c>
      <c r="X38" s="45">
        <v>0</v>
      </c>
      <c r="Y38" s="46" t="s">
        <v>70</v>
      </c>
    </row>
    <row r="39" spans="1:25" s="2" customFormat="1" ht="40.5" customHeight="1" x14ac:dyDescent="0.2">
      <c r="A39" s="107"/>
      <c r="B39" s="104"/>
      <c r="C39" s="38">
        <v>20</v>
      </c>
      <c r="D39" s="39" t="str">
        <f>'[1]Табл. 13'!D34</f>
        <v>Красногвардейский район</v>
      </c>
      <c r="E39" s="40" t="s">
        <v>89</v>
      </c>
      <c r="F39" s="41">
        <f t="shared" si="1"/>
        <v>7060.8999999999951</v>
      </c>
      <c r="G39" s="41">
        <v>907.43216101700318</v>
      </c>
      <c r="H39" s="41">
        <v>4030.7678389829921</v>
      </c>
      <c r="I39" s="41">
        <v>2122.6999999999998</v>
      </c>
      <c r="J39" s="42">
        <f t="shared" si="5"/>
        <v>12.851508462334884</v>
      </c>
      <c r="K39" s="42">
        <f t="shared" si="2"/>
        <v>57.085751660312354</v>
      </c>
      <c r="L39" s="42">
        <f t="shared" si="3"/>
        <v>30.062739877352762</v>
      </c>
      <c r="M39" s="41">
        <v>0</v>
      </c>
      <c r="N39" s="41">
        <f t="shared" si="4"/>
        <v>0</v>
      </c>
      <c r="O39" s="41">
        <v>0</v>
      </c>
      <c r="P39" s="41">
        <v>0</v>
      </c>
      <c r="Q39" s="41">
        <v>0</v>
      </c>
      <c r="R39" s="42">
        <v>0</v>
      </c>
      <c r="S39" s="42">
        <v>0</v>
      </c>
      <c r="T39" s="42">
        <v>0</v>
      </c>
      <c r="U39" s="43" t="s">
        <v>41</v>
      </c>
      <c r="V39" s="44" t="s">
        <v>40</v>
      </c>
      <c r="W39" s="45">
        <v>6</v>
      </c>
      <c r="X39" s="45">
        <v>0</v>
      </c>
      <c r="Y39" s="46" t="s">
        <v>70</v>
      </c>
    </row>
    <row r="40" spans="1:25" s="2" customFormat="1" ht="39" x14ac:dyDescent="0.2">
      <c r="A40" s="107"/>
      <c r="B40" s="104"/>
      <c r="C40" s="38">
        <v>21</v>
      </c>
      <c r="D40" s="39" t="str">
        <f>'[1]Табл. 13'!D35</f>
        <v>Кувандыкский г/о</v>
      </c>
      <c r="E40" s="40" t="s">
        <v>90</v>
      </c>
      <c r="F40" s="41">
        <f t="shared" si="1"/>
        <v>9679.4999999999927</v>
      </c>
      <c r="G40" s="41">
        <v>1158.1695114093932</v>
      </c>
      <c r="H40" s="41">
        <v>5144.5304885905998</v>
      </c>
      <c r="I40" s="41">
        <v>3376.8</v>
      </c>
      <c r="J40" s="42">
        <f t="shared" si="5"/>
        <v>11.965179104389629</v>
      </c>
      <c r="K40" s="42">
        <f t="shared" si="2"/>
        <v>53.148721407000401</v>
      </c>
      <c r="L40" s="42">
        <f t="shared" si="3"/>
        <v>34.886099488609979</v>
      </c>
      <c r="M40" s="41">
        <v>0</v>
      </c>
      <c r="N40" s="41">
        <f t="shared" si="4"/>
        <v>0</v>
      </c>
      <c r="O40" s="41">
        <v>0</v>
      </c>
      <c r="P40" s="41">
        <v>0</v>
      </c>
      <c r="Q40" s="41">
        <v>0</v>
      </c>
      <c r="R40" s="42">
        <v>0</v>
      </c>
      <c r="S40" s="42">
        <v>0</v>
      </c>
      <c r="T40" s="42">
        <v>0</v>
      </c>
      <c r="U40" s="43" t="s">
        <v>41</v>
      </c>
      <c r="V40" s="44" t="s">
        <v>40</v>
      </c>
      <c r="W40" s="45">
        <v>11</v>
      </c>
      <c r="X40" s="45">
        <v>0</v>
      </c>
      <c r="Y40" s="46" t="s">
        <v>70</v>
      </c>
    </row>
    <row r="41" spans="1:25" s="2" customFormat="1" ht="39" x14ac:dyDescent="0.2">
      <c r="A41" s="107"/>
      <c r="B41" s="104"/>
      <c r="C41" s="38">
        <v>22</v>
      </c>
      <c r="D41" s="39" t="str">
        <f>'[1]Табл. 13'!D36</f>
        <v>Курманаевский район</v>
      </c>
      <c r="E41" s="40" t="s">
        <v>91</v>
      </c>
      <c r="F41" s="41">
        <f t="shared" si="1"/>
        <v>1300.6999999999989</v>
      </c>
      <c r="G41" s="41">
        <v>172.69546493130687</v>
      </c>
      <c r="H41" s="41">
        <v>767.10453506869214</v>
      </c>
      <c r="I41" s="41">
        <v>360.9</v>
      </c>
      <c r="J41" s="42">
        <f t="shared" si="5"/>
        <v>13.277117316161069</v>
      </c>
      <c r="K41" s="42">
        <f t="shared" si="2"/>
        <v>58.976284698138912</v>
      </c>
      <c r="L41" s="42">
        <f t="shared" si="3"/>
        <v>27.746597985700028</v>
      </c>
      <c r="M41" s="41">
        <v>0</v>
      </c>
      <c r="N41" s="41">
        <f t="shared" si="4"/>
        <v>0</v>
      </c>
      <c r="O41" s="41">
        <v>0</v>
      </c>
      <c r="P41" s="41">
        <v>0</v>
      </c>
      <c r="Q41" s="41">
        <v>0</v>
      </c>
      <c r="R41" s="42">
        <v>0</v>
      </c>
      <c r="S41" s="42">
        <v>0</v>
      </c>
      <c r="T41" s="42">
        <v>0</v>
      </c>
      <c r="U41" s="43" t="s">
        <v>41</v>
      </c>
      <c r="V41" s="44" t="s">
        <v>40</v>
      </c>
      <c r="W41" s="45">
        <v>1</v>
      </c>
      <c r="X41" s="45">
        <v>0</v>
      </c>
      <c r="Y41" s="46" t="s">
        <v>70</v>
      </c>
    </row>
    <row r="42" spans="1:25" s="2" customFormat="1" ht="39" x14ac:dyDescent="0.2">
      <c r="A42" s="107"/>
      <c r="B42" s="104"/>
      <c r="C42" s="38">
        <v>23</v>
      </c>
      <c r="D42" s="39" t="str">
        <f>'[1]Табл. 13'!D37</f>
        <v>Матвеевский район</v>
      </c>
      <c r="E42" s="40" t="s">
        <v>92</v>
      </c>
      <c r="F42" s="41">
        <f t="shared" si="1"/>
        <v>2113.7999999999993</v>
      </c>
      <c r="G42" s="41">
        <v>180.81755425878481</v>
      </c>
      <c r="H42" s="41">
        <v>803.18244574121422</v>
      </c>
      <c r="I42" s="41">
        <v>1129.8</v>
      </c>
      <c r="J42" s="42">
        <f t="shared" si="5"/>
        <v>8.5541467621716762</v>
      </c>
      <c r="K42" s="42">
        <f t="shared" si="2"/>
        <v>37.997087980944954</v>
      </c>
      <c r="L42" s="42">
        <f t="shared" si="3"/>
        <v>53.448765256883355</v>
      </c>
      <c r="M42" s="41">
        <v>0</v>
      </c>
      <c r="N42" s="41">
        <f t="shared" si="4"/>
        <v>0</v>
      </c>
      <c r="O42" s="41">
        <v>0</v>
      </c>
      <c r="P42" s="41">
        <v>0</v>
      </c>
      <c r="Q42" s="41">
        <v>0</v>
      </c>
      <c r="R42" s="42">
        <v>0</v>
      </c>
      <c r="S42" s="42">
        <v>0</v>
      </c>
      <c r="T42" s="42">
        <v>0</v>
      </c>
      <c r="U42" s="43" t="s">
        <v>41</v>
      </c>
      <c r="V42" s="44" t="s">
        <v>40</v>
      </c>
      <c r="W42" s="45">
        <v>3</v>
      </c>
      <c r="X42" s="45">
        <v>0</v>
      </c>
      <c r="Y42" s="46" t="s">
        <v>70</v>
      </c>
    </row>
    <row r="43" spans="1:25" s="2" customFormat="1" ht="42" customHeight="1" x14ac:dyDescent="0.2">
      <c r="A43" s="107"/>
      <c r="B43" s="104"/>
      <c r="C43" s="38">
        <v>24</v>
      </c>
      <c r="D43" s="39" t="str">
        <f>'[1]Табл. 13'!D38</f>
        <v>Новоорский район</v>
      </c>
      <c r="E43" s="40" t="s">
        <v>93</v>
      </c>
      <c r="F43" s="41">
        <f t="shared" si="1"/>
        <v>9389.6999999999935</v>
      </c>
      <c r="G43" s="41">
        <v>1208.6293695389281</v>
      </c>
      <c r="H43" s="41">
        <v>5368.6706304610652</v>
      </c>
      <c r="I43" s="41">
        <v>2812.4</v>
      </c>
      <c r="J43" s="42">
        <f t="shared" si="5"/>
        <v>12.871863526405839</v>
      </c>
      <c r="K43" s="42">
        <f t="shared" si="2"/>
        <v>57.17616782709851</v>
      </c>
      <c r="L43" s="42">
        <f t="shared" si="3"/>
        <v>29.951968646495651</v>
      </c>
      <c r="M43" s="41">
        <v>0</v>
      </c>
      <c r="N43" s="41">
        <f t="shared" si="4"/>
        <v>0</v>
      </c>
      <c r="O43" s="41">
        <v>0</v>
      </c>
      <c r="P43" s="41">
        <v>0</v>
      </c>
      <c r="Q43" s="41">
        <v>0</v>
      </c>
      <c r="R43" s="42">
        <v>0</v>
      </c>
      <c r="S43" s="42">
        <v>0</v>
      </c>
      <c r="T43" s="42">
        <v>0</v>
      </c>
      <c r="U43" s="43" t="s">
        <v>41</v>
      </c>
      <c r="V43" s="44" t="s">
        <v>40</v>
      </c>
      <c r="W43" s="45">
        <v>11</v>
      </c>
      <c r="X43" s="45">
        <v>0</v>
      </c>
      <c r="Y43" s="46" t="s">
        <v>70</v>
      </c>
    </row>
    <row r="44" spans="1:25" s="2" customFormat="1" ht="39" x14ac:dyDescent="0.2">
      <c r="A44" s="107"/>
      <c r="B44" s="104"/>
      <c r="C44" s="38">
        <v>25</v>
      </c>
      <c r="D44" s="39" t="s">
        <v>36</v>
      </c>
      <c r="E44" s="40" t="s">
        <v>94</v>
      </c>
      <c r="F44" s="41">
        <f t="shared" si="1"/>
        <v>3099.9999999999977</v>
      </c>
      <c r="G44" s="41">
        <v>395.81403645673015</v>
      </c>
      <c r="H44" s="41">
        <v>1758.1859635432677</v>
      </c>
      <c r="I44" s="41">
        <v>946</v>
      </c>
      <c r="J44" s="42">
        <f t="shared" si="5"/>
        <v>12.768194724410659</v>
      </c>
      <c r="K44" s="42">
        <f t="shared" si="2"/>
        <v>56.715676243331259</v>
      </c>
      <c r="L44" s="42">
        <f t="shared" si="3"/>
        <v>30.516129032258089</v>
      </c>
      <c r="M44" s="41">
        <v>0</v>
      </c>
      <c r="N44" s="41">
        <f t="shared" si="4"/>
        <v>0</v>
      </c>
      <c r="O44" s="41">
        <v>0</v>
      </c>
      <c r="P44" s="41">
        <v>0</v>
      </c>
      <c r="Q44" s="41">
        <v>0</v>
      </c>
      <c r="R44" s="42">
        <v>0</v>
      </c>
      <c r="S44" s="42">
        <v>0</v>
      </c>
      <c r="T44" s="42">
        <v>0</v>
      </c>
      <c r="U44" s="43" t="s">
        <v>41</v>
      </c>
      <c r="V44" s="44" t="s">
        <v>40</v>
      </c>
      <c r="W44" s="45">
        <v>4</v>
      </c>
      <c r="X44" s="45">
        <v>0</v>
      </c>
      <c r="Y44" s="46" t="s">
        <v>70</v>
      </c>
    </row>
    <row r="45" spans="1:25" s="2" customFormat="1" ht="39" x14ac:dyDescent="0.2">
      <c r="A45" s="107"/>
      <c r="B45" s="104"/>
      <c r="C45" s="38">
        <v>26</v>
      </c>
      <c r="D45" s="39" t="str">
        <f>'[1]Табл. 13'!D40</f>
        <v>Октябрьский район</v>
      </c>
      <c r="E45" s="40" t="s">
        <v>95</v>
      </c>
      <c r="F45" s="41">
        <f t="shared" si="1"/>
        <v>2601.3999999999983</v>
      </c>
      <c r="G45" s="41">
        <v>331.75611022236797</v>
      </c>
      <c r="H45" s="41">
        <v>1473.6438897776302</v>
      </c>
      <c r="I45" s="41">
        <v>796</v>
      </c>
      <c r="J45" s="42">
        <f t="shared" si="5"/>
        <v>12.752983402105336</v>
      </c>
      <c r="K45" s="42">
        <f t="shared" si="2"/>
        <v>56.648108317737801</v>
      </c>
      <c r="L45" s="42">
        <f t="shared" si="3"/>
        <v>30.598908280156863</v>
      </c>
      <c r="M45" s="41">
        <v>0</v>
      </c>
      <c r="N45" s="41">
        <f t="shared" si="4"/>
        <v>0</v>
      </c>
      <c r="O45" s="41">
        <v>0</v>
      </c>
      <c r="P45" s="41">
        <v>0</v>
      </c>
      <c r="Q45" s="41">
        <v>0</v>
      </c>
      <c r="R45" s="42">
        <v>0</v>
      </c>
      <c r="S45" s="42">
        <v>0</v>
      </c>
      <c r="T45" s="42">
        <v>0</v>
      </c>
      <c r="U45" s="43" t="s">
        <v>41</v>
      </c>
      <c r="V45" s="44" t="s">
        <v>40</v>
      </c>
      <c r="W45" s="45">
        <v>2</v>
      </c>
      <c r="X45" s="45">
        <v>0</v>
      </c>
      <c r="Y45" s="46" t="s">
        <v>70</v>
      </c>
    </row>
    <row r="46" spans="1:25" s="2" customFormat="1" ht="39" x14ac:dyDescent="0.2">
      <c r="A46" s="107"/>
      <c r="B46" s="104"/>
      <c r="C46" s="38">
        <v>27</v>
      </c>
      <c r="D46" s="39" t="str">
        <f>'[1]Табл. 13'!D41</f>
        <v>Оренбургский район</v>
      </c>
      <c r="E46" s="40" t="s">
        <v>96</v>
      </c>
      <c r="F46" s="41">
        <f t="shared" si="1"/>
        <v>51853.999999999956</v>
      </c>
      <c r="G46" s="41">
        <v>5961.7238209750585</v>
      </c>
      <c r="H46" s="41">
        <v>26481.6761790249</v>
      </c>
      <c r="I46" s="41">
        <v>19410.599999999999</v>
      </c>
      <c r="J46" s="42">
        <f t="shared" si="5"/>
        <v>11.497133916332517</v>
      </c>
      <c r="K46" s="42">
        <f t="shared" si="2"/>
        <v>51.069688315317862</v>
      </c>
      <c r="L46" s="42">
        <f t="shared" si="3"/>
        <v>37.433177768349623</v>
      </c>
      <c r="M46" s="41">
        <v>0</v>
      </c>
      <c r="N46" s="41">
        <f t="shared" si="4"/>
        <v>0</v>
      </c>
      <c r="O46" s="41">
        <v>0</v>
      </c>
      <c r="P46" s="41">
        <v>0</v>
      </c>
      <c r="Q46" s="41">
        <v>0</v>
      </c>
      <c r="R46" s="42">
        <v>0</v>
      </c>
      <c r="S46" s="42">
        <v>0</v>
      </c>
      <c r="T46" s="42">
        <v>0</v>
      </c>
      <c r="U46" s="43" t="s">
        <v>41</v>
      </c>
      <c r="V46" s="44" t="s">
        <v>40</v>
      </c>
      <c r="W46" s="45">
        <v>89</v>
      </c>
      <c r="X46" s="45">
        <v>0</v>
      </c>
      <c r="Y46" s="46" t="s">
        <v>70</v>
      </c>
    </row>
    <row r="47" spans="1:25" s="2" customFormat="1" ht="39" x14ac:dyDescent="0.2">
      <c r="A47" s="107"/>
      <c r="B47" s="104"/>
      <c r="C47" s="38">
        <v>28</v>
      </c>
      <c r="D47" s="39" t="str">
        <f>'[1]Табл. 13'!D42</f>
        <v>Первомайский район</v>
      </c>
      <c r="E47" s="40" t="s">
        <v>97</v>
      </c>
      <c r="F47" s="41">
        <f t="shared" si="1"/>
        <v>4956.5999999999967</v>
      </c>
      <c r="G47" s="41">
        <v>664.22887538539578</v>
      </c>
      <c r="H47" s="41">
        <v>2950.4711246146012</v>
      </c>
      <c r="I47" s="41">
        <v>1341.9</v>
      </c>
      <c r="J47" s="42">
        <f t="shared" si="5"/>
        <v>13.400897296239281</v>
      </c>
      <c r="K47" s="42">
        <f t="shared" si="2"/>
        <v>59.526109119448876</v>
      </c>
      <c r="L47" s="42">
        <f t="shared" si="3"/>
        <v>27.072993584311845</v>
      </c>
      <c r="M47" s="41">
        <v>0</v>
      </c>
      <c r="N47" s="41">
        <f t="shared" si="4"/>
        <v>0</v>
      </c>
      <c r="O47" s="41">
        <v>0</v>
      </c>
      <c r="P47" s="41">
        <v>0</v>
      </c>
      <c r="Q47" s="41">
        <v>0</v>
      </c>
      <c r="R47" s="42">
        <v>0</v>
      </c>
      <c r="S47" s="42">
        <v>0</v>
      </c>
      <c r="T47" s="42">
        <v>0</v>
      </c>
      <c r="U47" s="43" t="s">
        <v>41</v>
      </c>
      <c r="V47" s="44" t="s">
        <v>40</v>
      </c>
      <c r="W47" s="45">
        <v>5</v>
      </c>
      <c r="X47" s="45">
        <v>0</v>
      </c>
      <c r="Y47" s="46" t="s">
        <v>70</v>
      </c>
    </row>
    <row r="48" spans="1:25" s="2" customFormat="1" ht="39" x14ac:dyDescent="0.2">
      <c r="A48" s="107"/>
      <c r="B48" s="104"/>
      <c r="C48" s="38">
        <v>29</v>
      </c>
      <c r="D48" s="39" t="str">
        <f>'[1]Табл. 13'!D43</f>
        <v>Переволоцкий район</v>
      </c>
      <c r="E48" s="40" t="s">
        <v>98</v>
      </c>
      <c r="F48" s="41">
        <f t="shared" si="1"/>
        <v>10132.799999999996</v>
      </c>
      <c r="G48" s="41">
        <v>1306.1679445395007</v>
      </c>
      <c r="H48" s="41">
        <v>5801.9320554604938</v>
      </c>
      <c r="I48" s="41">
        <v>3024.7</v>
      </c>
      <c r="J48" s="42">
        <f t="shared" si="5"/>
        <v>12.890493689202403</v>
      </c>
      <c r="K48" s="42">
        <f t="shared" si="2"/>
        <v>57.258922069521709</v>
      </c>
      <c r="L48" s="42">
        <f t="shared" si="3"/>
        <v>29.850584241275868</v>
      </c>
      <c r="M48" s="41">
        <v>0</v>
      </c>
      <c r="N48" s="41">
        <f t="shared" si="4"/>
        <v>0</v>
      </c>
      <c r="O48" s="41">
        <v>0</v>
      </c>
      <c r="P48" s="41">
        <v>0</v>
      </c>
      <c r="Q48" s="41">
        <v>0</v>
      </c>
      <c r="R48" s="42">
        <v>0</v>
      </c>
      <c r="S48" s="42">
        <v>0</v>
      </c>
      <c r="T48" s="42">
        <v>0</v>
      </c>
      <c r="U48" s="43" t="s">
        <v>41</v>
      </c>
      <c r="V48" s="44" t="s">
        <v>40</v>
      </c>
      <c r="W48" s="45">
        <v>13</v>
      </c>
      <c r="X48" s="45">
        <v>0</v>
      </c>
      <c r="Y48" s="46" t="s">
        <v>70</v>
      </c>
    </row>
    <row r="49" spans="1:25" s="2" customFormat="1" ht="39" x14ac:dyDescent="0.2">
      <c r="A49" s="107"/>
      <c r="B49" s="104"/>
      <c r="C49" s="38">
        <v>30</v>
      </c>
      <c r="D49" s="39" t="str">
        <f>'[1]Табл. 13'!D44</f>
        <v>Пономарёвский район</v>
      </c>
      <c r="E49" s="40" t="s">
        <v>99</v>
      </c>
      <c r="F49" s="41">
        <f t="shared" si="1"/>
        <v>12820.799999999992</v>
      </c>
      <c r="G49" s="41">
        <v>1846.9667882220247</v>
      </c>
      <c r="H49" s="41">
        <v>8204.1332117779675</v>
      </c>
      <c r="I49" s="41">
        <v>2769.7</v>
      </c>
      <c r="J49" s="42">
        <f t="shared" si="5"/>
        <v>14.406018253322927</v>
      </c>
      <c r="K49" s="42">
        <f t="shared" si="2"/>
        <v>63.990805657821447</v>
      </c>
      <c r="L49" s="42">
        <f t="shared" si="3"/>
        <v>21.603176088855623</v>
      </c>
      <c r="M49" s="41">
        <v>0</v>
      </c>
      <c r="N49" s="41">
        <f t="shared" si="4"/>
        <v>0</v>
      </c>
      <c r="O49" s="41">
        <v>0</v>
      </c>
      <c r="P49" s="41">
        <v>0</v>
      </c>
      <c r="Q49" s="41">
        <v>0</v>
      </c>
      <c r="R49" s="42">
        <v>0</v>
      </c>
      <c r="S49" s="42">
        <v>0</v>
      </c>
      <c r="T49" s="42">
        <v>0</v>
      </c>
      <c r="U49" s="43" t="s">
        <v>41</v>
      </c>
      <c r="V49" s="44" t="s">
        <v>40</v>
      </c>
      <c r="W49" s="45">
        <v>14</v>
      </c>
      <c r="X49" s="45">
        <v>0</v>
      </c>
      <c r="Y49" s="46" t="s">
        <v>70</v>
      </c>
    </row>
    <row r="50" spans="1:25" s="2" customFormat="1" ht="39" x14ac:dyDescent="0.2">
      <c r="A50" s="107"/>
      <c r="B50" s="104"/>
      <c r="C50" s="38">
        <v>31</v>
      </c>
      <c r="D50" s="39" t="str">
        <f>'[1]Табл. 13'!D45</f>
        <v>Сакмарский район</v>
      </c>
      <c r="E50" s="40" t="s">
        <v>100</v>
      </c>
      <c r="F50" s="41">
        <f t="shared" si="1"/>
        <v>5109.899999999996</v>
      </c>
      <c r="G50" s="41">
        <v>632.45717301614388</v>
      </c>
      <c r="H50" s="41">
        <v>2809.3428269838528</v>
      </c>
      <c r="I50" s="41">
        <v>1668.1</v>
      </c>
      <c r="J50" s="42">
        <f t="shared" si="5"/>
        <v>12.377094914110733</v>
      </c>
      <c r="K50" s="42">
        <f t="shared" si="2"/>
        <v>54.97843063433443</v>
      </c>
      <c r="L50" s="42">
        <f t="shared" si="3"/>
        <v>32.644474451554849</v>
      </c>
      <c r="M50" s="41">
        <v>0</v>
      </c>
      <c r="N50" s="41">
        <f t="shared" si="4"/>
        <v>0</v>
      </c>
      <c r="O50" s="41">
        <v>0</v>
      </c>
      <c r="P50" s="41">
        <v>0</v>
      </c>
      <c r="Q50" s="41">
        <v>0</v>
      </c>
      <c r="R50" s="42">
        <v>0</v>
      </c>
      <c r="S50" s="42">
        <v>0</v>
      </c>
      <c r="T50" s="42">
        <v>0</v>
      </c>
      <c r="U50" s="43" t="s">
        <v>41</v>
      </c>
      <c r="V50" s="44" t="s">
        <v>40</v>
      </c>
      <c r="W50" s="45">
        <v>4</v>
      </c>
      <c r="X50" s="45">
        <v>0</v>
      </c>
      <c r="Y50" s="46" t="s">
        <v>70</v>
      </c>
    </row>
    <row r="51" spans="1:25" s="2" customFormat="1" ht="39" x14ac:dyDescent="0.2">
      <c r="A51" s="107"/>
      <c r="B51" s="104"/>
      <c r="C51" s="38">
        <v>32</v>
      </c>
      <c r="D51" s="39" t="str">
        <f>'[1]Табл. 13'!D46</f>
        <v>Саракташский район</v>
      </c>
      <c r="E51" s="40" t="s">
        <v>101</v>
      </c>
      <c r="F51" s="41">
        <f t="shared" si="1"/>
        <v>9817.1999999999935</v>
      </c>
      <c r="G51" s="41">
        <v>1267.6523354209626</v>
      </c>
      <c r="H51" s="41">
        <v>5630.8476645790324</v>
      </c>
      <c r="I51" s="41">
        <v>2918.7</v>
      </c>
      <c r="J51" s="42">
        <f t="shared" si="5"/>
        <v>12.912565043199317</v>
      </c>
      <c r="K51" s="42">
        <f t="shared" si="2"/>
        <v>57.356961909495951</v>
      </c>
      <c r="L51" s="42">
        <f t="shared" si="3"/>
        <v>29.730473047304752</v>
      </c>
      <c r="M51" s="41">
        <v>0</v>
      </c>
      <c r="N51" s="41">
        <f t="shared" si="4"/>
        <v>0</v>
      </c>
      <c r="O51" s="41">
        <v>0</v>
      </c>
      <c r="P51" s="41">
        <v>0</v>
      </c>
      <c r="Q51" s="41">
        <v>0</v>
      </c>
      <c r="R51" s="42">
        <v>0</v>
      </c>
      <c r="S51" s="42">
        <v>0</v>
      </c>
      <c r="T51" s="42">
        <v>0</v>
      </c>
      <c r="U51" s="43" t="s">
        <v>41</v>
      </c>
      <c r="V51" s="44" t="s">
        <v>40</v>
      </c>
      <c r="W51" s="45">
        <v>8</v>
      </c>
      <c r="X51" s="45">
        <v>0</v>
      </c>
      <c r="Y51" s="46" t="s">
        <v>70</v>
      </c>
    </row>
    <row r="52" spans="1:25" s="2" customFormat="1" ht="39" x14ac:dyDescent="0.2">
      <c r="A52" s="107"/>
      <c r="B52" s="104"/>
      <c r="C52" s="38">
        <v>33</v>
      </c>
      <c r="D52" s="39" t="s">
        <v>44</v>
      </c>
      <c r="E52" s="40" t="s">
        <v>102</v>
      </c>
      <c r="F52" s="41">
        <f t="shared" si="1"/>
        <v>433.5999999999998</v>
      </c>
      <c r="G52" s="41">
        <v>46.196680020994414</v>
      </c>
      <c r="H52" s="41">
        <v>205.20331997900536</v>
      </c>
      <c r="I52" s="41">
        <v>182.2</v>
      </c>
      <c r="J52" s="42">
        <f t="shared" si="5"/>
        <v>10.654215872000563</v>
      </c>
      <c r="K52" s="42">
        <f t="shared" si="2"/>
        <v>47.325488925047381</v>
      </c>
      <c r="L52" s="42">
        <f t="shared" si="3"/>
        <v>42.020295202952049</v>
      </c>
      <c r="M52" s="41">
        <v>0</v>
      </c>
      <c r="N52" s="41">
        <f t="shared" si="4"/>
        <v>0</v>
      </c>
      <c r="O52" s="41">
        <v>0</v>
      </c>
      <c r="P52" s="41">
        <v>0</v>
      </c>
      <c r="Q52" s="41">
        <v>0</v>
      </c>
      <c r="R52" s="42">
        <v>0</v>
      </c>
      <c r="S52" s="42">
        <v>0</v>
      </c>
      <c r="T52" s="42">
        <v>0</v>
      </c>
      <c r="U52" s="43" t="s">
        <v>41</v>
      </c>
      <c r="V52" s="44" t="s">
        <v>40</v>
      </c>
      <c r="W52" s="45">
        <v>1</v>
      </c>
      <c r="X52" s="45">
        <v>0</v>
      </c>
      <c r="Y52" s="46" t="s">
        <v>70</v>
      </c>
    </row>
    <row r="53" spans="1:25" s="2" customFormat="1" ht="39" x14ac:dyDescent="0.2">
      <c r="A53" s="107"/>
      <c r="B53" s="104"/>
      <c r="C53" s="38">
        <v>34</v>
      </c>
      <c r="D53" s="39" t="s">
        <v>45</v>
      </c>
      <c r="E53" s="40" t="s">
        <v>103</v>
      </c>
      <c r="F53" s="41">
        <f t="shared" si="1"/>
        <v>1083.8999999999992</v>
      </c>
      <c r="G53" s="41">
        <v>138.22252470879872</v>
      </c>
      <c r="H53" s="41">
        <v>613.97747529120056</v>
      </c>
      <c r="I53" s="41">
        <v>331.7</v>
      </c>
      <c r="J53" s="42">
        <f t="shared" si="5"/>
        <v>12.75233183031634</v>
      </c>
      <c r="K53" s="42">
        <f t="shared" si="2"/>
        <v>56.645214068751827</v>
      </c>
      <c r="L53" s="42">
        <f t="shared" si="3"/>
        <v>30.60245410093184</v>
      </c>
      <c r="M53" s="41">
        <v>0</v>
      </c>
      <c r="N53" s="41">
        <f t="shared" si="4"/>
        <v>0</v>
      </c>
      <c r="O53" s="41">
        <v>0</v>
      </c>
      <c r="P53" s="41">
        <v>0</v>
      </c>
      <c r="Q53" s="41">
        <v>0</v>
      </c>
      <c r="R53" s="42">
        <v>0</v>
      </c>
      <c r="S53" s="42">
        <v>0</v>
      </c>
      <c r="T53" s="42">
        <v>0</v>
      </c>
      <c r="U53" s="43" t="s">
        <v>41</v>
      </c>
      <c r="V53" s="44" t="s">
        <v>40</v>
      </c>
      <c r="W53" s="45">
        <v>1</v>
      </c>
      <c r="X53" s="45">
        <v>0</v>
      </c>
      <c r="Y53" s="46" t="s">
        <v>70</v>
      </c>
    </row>
    <row r="54" spans="1:25" s="2" customFormat="1" ht="39" x14ac:dyDescent="0.2">
      <c r="A54" s="107"/>
      <c r="B54" s="104"/>
      <c r="C54" s="38">
        <v>35</v>
      </c>
      <c r="D54" s="39" t="str">
        <f>'[1]Табл. 13'!D47</f>
        <v>Соль-Илецкий  г/о</v>
      </c>
      <c r="E54" s="40" t="s">
        <v>104</v>
      </c>
      <c r="F54" s="41">
        <f t="shared" si="1"/>
        <v>4211.7999999999975</v>
      </c>
      <c r="G54" s="41">
        <v>488.28089956955586</v>
      </c>
      <c r="H54" s="41">
        <v>2168.9191004304416</v>
      </c>
      <c r="I54" s="41">
        <v>1554.6</v>
      </c>
      <c r="J54" s="42">
        <f t="shared" si="5"/>
        <v>11.593164432536117</v>
      </c>
      <c r="K54" s="42">
        <f t="shared" si="2"/>
        <v>51.496251019289687</v>
      </c>
      <c r="L54" s="42">
        <f t="shared" si="3"/>
        <v>36.910584548174199</v>
      </c>
      <c r="M54" s="41">
        <v>0</v>
      </c>
      <c r="N54" s="41">
        <f t="shared" si="4"/>
        <v>0</v>
      </c>
      <c r="O54" s="41">
        <v>0</v>
      </c>
      <c r="P54" s="41">
        <v>0</v>
      </c>
      <c r="Q54" s="41">
        <v>0</v>
      </c>
      <c r="R54" s="42">
        <v>0</v>
      </c>
      <c r="S54" s="42">
        <v>0</v>
      </c>
      <c r="T54" s="42">
        <v>0</v>
      </c>
      <c r="U54" s="43" t="s">
        <v>41</v>
      </c>
      <c r="V54" s="44" t="s">
        <v>40</v>
      </c>
      <c r="W54" s="45">
        <v>4</v>
      </c>
      <c r="X54" s="45">
        <v>0</v>
      </c>
      <c r="Y54" s="46" t="s">
        <v>70</v>
      </c>
    </row>
    <row r="55" spans="1:25" s="2" customFormat="1" ht="40.5" customHeight="1" x14ac:dyDescent="0.2">
      <c r="A55" s="107"/>
      <c r="B55" s="104"/>
      <c r="C55" s="38">
        <v>36</v>
      </c>
      <c r="D55" s="39" t="str">
        <f>'[1]Табл. 13'!D48</f>
        <v>Сорочинский г/о</v>
      </c>
      <c r="E55" s="40" t="s">
        <v>105</v>
      </c>
      <c r="F55" s="41">
        <f t="shared" si="1"/>
        <v>4242.699999999998</v>
      </c>
      <c r="G55" s="41">
        <v>537.19719321151592</v>
      </c>
      <c r="H55" s="41">
        <v>2386.2028067884817</v>
      </c>
      <c r="I55" s="41">
        <v>1319.3</v>
      </c>
      <c r="J55" s="42">
        <f t="shared" si="5"/>
        <v>12.66168225921032</v>
      </c>
      <c r="K55" s="42">
        <f t="shared" si="2"/>
        <v>56.242553251195773</v>
      </c>
      <c r="L55" s="42">
        <f t="shared" si="3"/>
        <v>31.095764489593904</v>
      </c>
      <c r="M55" s="41">
        <v>0</v>
      </c>
      <c r="N55" s="41">
        <f t="shared" si="4"/>
        <v>0</v>
      </c>
      <c r="O55" s="41">
        <v>0</v>
      </c>
      <c r="P55" s="41">
        <v>0</v>
      </c>
      <c r="Q55" s="41">
        <v>0</v>
      </c>
      <c r="R55" s="42">
        <v>0</v>
      </c>
      <c r="S55" s="42">
        <v>0</v>
      </c>
      <c r="T55" s="42">
        <v>0</v>
      </c>
      <c r="U55" s="43" t="s">
        <v>41</v>
      </c>
      <c r="V55" s="44" t="s">
        <v>40</v>
      </c>
      <c r="W55" s="45">
        <v>4</v>
      </c>
      <c r="X55" s="45">
        <v>0</v>
      </c>
      <c r="Y55" s="46" t="s">
        <v>70</v>
      </c>
    </row>
    <row r="56" spans="1:25" s="2" customFormat="1" ht="39" x14ac:dyDescent="0.2">
      <c r="A56" s="107"/>
      <c r="B56" s="104"/>
      <c r="C56" s="38">
        <v>37</v>
      </c>
      <c r="D56" s="39" t="str">
        <f>'[1]Табл. 13'!D49</f>
        <v>Ташлинский район</v>
      </c>
      <c r="E56" s="40" t="s">
        <v>106</v>
      </c>
      <c r="F56" s="41">
        <f t="shared" si="1"/>
        <v>16650.599999999988</v>
      </c>
      <c r="G56" s="41">
        <v>2227.1062948227845</v>
      </c>
      <c r="H56" s="41">
        <v>9892.693705177202</v>
      </c>
      <c r="I56" s="41">
        <v>4530.8</v>
      </c>
      <c r="J56" s="42">
        <f t="shared" si="5"/>
        <v>13.375531781574153</v>
      </c>
      <c r="K56" s="42">
        <f t="shared" si="2"/>
        <v>59.413436784123149</v>
      </c>
      <c r="L56" s="42">
        <f t="shared" si="3"/>
        <v>27.21103143430269</v>
      </c>
      <c r="M56" s="41">
        <v>0</v>
      </c>
      <c r="N56" s="41">
        <f t="shared" si="4"/>
        <v>0</v>
      </c>
      <c r="O56" s="41">
        <v>0</v>
      </c>
      <c r="P56" s="41">
        <v>0</v>
      </c>
      <c r="Q56" s="41">
        <v>0</v>
      </c>
      <c r="R56" s="42">
        <v>0</v>
      </c>
      <c r="S56" s="42">
        <v>0</v>
      </c>
      <c r="T56" s="42">
        <v>0</v>
      </c>
      <c r="U56" s="43" t="s">
        <v>41</v>
      </c>
      <c r="V56" s="44" t="s">
        <v>40</v>
      </c>
      <c r="W56" s="45">
        <v>19</v>
      </c>
      <c r="X56" s="45">
        <v>0</v>
      </c>
      <c r="Y56" s="46" t="s">
        <v>70</v>
      </c>
    </row>
    <row r="57" spans="1:25" s="2" customFormat="1" ht="39" customHeight="1" x14ac:dyDescent="0.2">
      <c r="A57" s="107"/>
      <c r="B57" s="104"/>
      <c r="C57" s="38">
        <v>38</v>
      </c>
      <c r="D57" s="39" t="str">
        <f>'[1]Табл. 13'!D50</f>
        <v>Тоцкий район</v>
      </c>
      <c r="E57" s="40" t="s">
        <v>107</v>
      </c>
      <c r="F57" s="41">
        <f t="shared" si="1"/>
        <v>8172.8999999999942</v>
      </c>
      <c r="G57" s="41">
        <v>1042.2367929318857</v>
      </c>
      <c r="H57" s="41">
        <v>4629.5632070681077</v>
      </c>
      <c r="I57" s="41">
        <v>2501.1</v>
      </c>
      <c r="J57" s="42">
        <f t="shared" si="5"/>
        <v>12.752349752620079</v>
      </c>
      <c r="K57" s="42">
        <f t="shared" si="2"/>
        <v>56.645293678720051</v>
      </c>
      <c r="L57" s="42">
        <f t="shared" si="3"/>
        <v>30.602356568659861</v>
      </c>
      <c r="M57" s="41">
        <v>0</v>
      </c>
      <c r="N57" s="41">
        <f t="shared" si="4"/>
        <v>0</v>
      </c>
      <c r="O57" s="41">
        <v>0</v>
      </c>
      <c r="P57" s="41">
        <v>0</v>
      </c>
      <c r="Q57" s="41">
        <v>0</v>
      </c>
      <c r="R57" s="42">
        <v>0</v>
      </c>
      <c r="S57" s="42">
        <v>0</v>
      </c>
      <c r="T57" s="42">
        <v>0</v>
      </c>
      <c r="U57" s="43" t="s">
        <v>41</v>
      </c>
      <c r="V57" s="44" t="s">
        <v>40</v>
      </c>
      <c r="W57" s="45">
        <v>13</v>
      </c>
      <c r="X57" s="45">
        <v>0</v>
      </c>
      <c r="Y57" s="46" t="s">
        <v>70</v>
      </c>
    </row>
    <row r="58" spans="1:25" s="2" customFormat="1" ht="39" x14ac:dyDescent="0.2">
      <c r="A58" s="107"/>
      <c r="B58" s="104"/>
      <c r="C58" s="38">
        <v>39</v>
      </c>
      <c r="D58" s="39" t="str">
        <f>'[1]Табл. 13'!D51</f>
        <v>Тюльганский район</v>
      </c>
      <c r="E58" s="40" t="s">
        <v>108</v>
      </c>
      <c r="F58" s="41">
        <f t="shared" si="1"/>
        <v>3141.5999999999981</v>
      </c>
      <c r="G58" s="41">
        <v>372.32980532433919</v>
      </c>
      <c r="H58" s="41">
        <v>1653.8701946756589</v>
      </c>
      <c r="I58" s="41">
        <v>1115.4000000000001</v>
      </c>
      <c r="J58" s="42">
        <f t="shared" si="5"/>
        <v>11.851598081370621</v>
      </c>
      <c r="K58" s="42">
        <f t="shared" si="2"/>
        <v>52.644200237957094</v>
      </c>
      <c r="L58" s="42">
        <f t="shared" si="3"/>
        <v>35.504201680672296</v>
      </c>
      <c r="M58" s="41">
        <v>0</v>
      </c>
      <c r="N58" s="41">
        <f t="shared" si="4"/>
        <v>0</v>
      </c>
      <c r="O58" s="41">
        <v>0</v>
      </c>
      <c r="P58" s="41">
        <v>0</v>
      </c>
      <c r="Q58" s="41">
        <v>0</v>
      </c>
      <c r="R58" s="42">
        <v>0</v>
      </c>
      <c r="S58" s="42">
        <v>0</v>
      </c>
      <c r="T58" s="42">
        <v>0</v>
      </c>
      <c r="U58" s="43" t="s">
        <v>41</v>
      </c>
      <c r="V58" s="44" t="s">
        <v>40</v>
      </c>
      <c r="W58" s="45">
        <v>5</v>
      </c>
      <c r="X58" s="45">
        <v>0</v>
      </c>
      <c r="Y58" s="46" t="s">
        <v>70</v>
      </c>
    </row>
    <row r="59" spans="1:25" s="2" customFormat="1" ht="39" x14ac:dyDescent="0.2">
      <c r="A59" s="107"/>
      <c r="B59" s="104"/>
      <c r="C59" s="38">
        <v>40</v>
      </c>
      <c r="D59" s="39" t="str">
        <f>'[1]Табл. 13'!D52</f>
        <v>Шарлыкский район</v>
      </c>
      <c r="E59" s="40" t="s">
        <v>109</v>
      </c>
      <c r="F59" s="41">
        <f t="shared" si="1"/>
        <v>11800.099999999988</v>
      </c>
      <c r="G59" s="41">
        <v>1643.216275862125</v>
      </c>
      <c r="H59" s="41">
        <v>7299.083724137864</v>
      </c>
      <c r="I59" s="41">
        <v>2857.8</v>
      </c>
      <c r="J59" s="42">
        <f t="shared" si="5"/>
        <v>13.92544364761423</v>
      </c>
      <c r="K59" s="42">
        <f t="shared" si="2"/>
        <v>61.856117525596154</v>
      </c>
      <c r="L59" s="42">
        <f t="shared" si="3"/>
        <v>24.218438826789633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2">
        <v>0</v>
      </c>
      <c r="S59" s="42">
        <v>0</v>
      </c>
      <c r="T59" s="42">
        <v>0</v>
      </c>
      <c r="U59" s="43" t="s">
        <v>41</v>
      </c>
      <c r="V59" s="44" t="s">
        <v>40</v>
      </c>
      <c r="W59" s="45">
        <v>20</v>
      </c>
      <c r="X59" s="45">
        <v>0</v>
      </c>
      <c r="Y59" s="46" t="s">
        <v>70</v>
      </c>
    </row>
    <row r="60" spans="1:25" s="2" customFormat="1" ht="39" x14ac:dyDescent="0.2">
      <c r="A60" s="108"/>
      <c r="B60" s="105"/>
      <c r="C60" s="38">
        <v>41</v>
      </c>
      <c r="D60" s="39" t="str">
        <f>'[1]Табл. 13'!D53</f>
        <v>Ясненский г/о</v>
      </c>
      <c r="E60" s="40" t="s">
        <v>110</v>
      </c>
      <c r="F60" s="41">
        <f t="shared" si="1"/>
        <v>1950.9999999999991</v>
      </c>
      <c r="G60" s="41">
        <v>243.68105559204733</v>
      </c>
      <c r="H60" s="41">
        <v>1082.4189444079516</v>
      </c>
      <c r="I60" s="41">
        <v>624.9</v>
      </c>
      <c r="J60" s="42">
        <f t="shared" si="5"/>
        <v>12.490059230755891</v>
      </c>
      <c r="K60" s="42">
        <f t="shared" si="2"/>
        <v>55.48021242480533</v>
      </c>
      <c r="L60" s="42">
        <f t="shared" si="3"/>
        <v>32.029728344438766</v>
      </c>
      <c r="M60" s="41">
        <v>0</v>
      </c>
      <c r="N60" s="41">
        <f t="shared" si="4"/>
        <v>0</v>
      </c>
      <c r="O60" s="41">
        <v>0</v>
      </c>
      <c r="P60" s="41">
        <v>0</v>
      </c>
      <c r="Q60" s="41">
        <v>0</v>
      </c>
      <c r="R60" s="42">
        <v>0</v>
      </c>
      <c r="S60" s="42">
        <v>0</v>
      </c>
      <c r="T60" s="42">
        <v>0</v>
      </c>
      <c r="U60" s="43" t="s">
        <v>41</v>
      </c>
      <c r="V60" s="44" t="s">
        <v>40</v>
      </c>
      <c r="W60" s="45">
        <v>2</v>
      </c>
      <c r="X60" s="45">
        <v>0</v>
      </c>
      <c r="Y60" s="46" t="s">
        <v>70</v>
      </c>
    </row>
    <row r="61" spans="1:25" s="2" customFormat="1" ht="12.75" customHeight="1" x14ac:dyDescent="0.2">
      <c r="A61" s="95" t="s">
        <v>207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</row>
    <row r="62" spans="1:25" s="2" customFormat="1" ht="12.6" customHeight="1" x14ac:dyDescent="0.2">
      <c r="A62" s="95" t="s">
        <v>65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</row>
    <row r="63" spans="1:25" s="2" customFormat="1" ht="12.6" customHeight="1" x14ac:dyDescent="0.2">
      <c r="A63" s="95" t="s">
        <v>208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</row>
    <row r="64" spans="1:25" s="2" customFormat="1" ht="11.25" x14ac:dyDescent="0.2">
      <c r="Y64" s="5"/>
    </row>
    <row r="65" spans="25:25" s="2" customFormat="1" ht="11.25" x14ac:dyDescent="0.2">
      <c r="Y65" s="5"/>
    </row>
    <row r="66" spans="25:25" s="2" customFormat="1" ht="11.25" x14ac:dyDescent="0.2">
      <c r="Y66" s="5"/>
    </row>
    <row r="67" spans="25:25" s="2" customFormat="1" ht="11.25" x14ac:dyDescent="0.2">
      <c r="Y67" s="5"/>
    </row>
    <row r="68" spans="25:25" s="2" customFormat="1" ht="11.25" x14ac:dyDescent="0.2">
      <c r="Y68" s="5"/>
    </row>
    <row r="69" spans="25:25" s="2" customFormat="1" ht="11.25" x14ac:dyDescent="0.2">
      <c r="Y69" s="5"/>
    </row>
    <row r="70" spans="25:25" s="2" customFormat="1" ht="11.25" x14ac:dyDescent="0.2">
      <c r="Y70" s="5"/>
    </row>
    <row r="71" spans="25:25" s="2" customFormat="1" ht="11.25" x14ac:dyDescent="0.2">
      <c r="Y71" s="5"/>
    </row>
    <row r="72" spans="25:25" s="2" customFormat="1" ht="11.25" x14ac:dyDescent="0.2">
      <c r="Y72" s="5"/>
    </row>
    <row r="73" spans="25:25" s="2" customFormat="1" ht="11.25" x14ac:dyDescent="0.2">
      <c r="Y73" s="5"/>
    </row>
    <row r="74" spans="25:25" s="2" customFormat="1" ht="11.25" x14ac:dyDescent="0.2">
      <c r="Y74" s="5"/>
    </row>
    <row r="75" spans="25:25" s="2" customFormat="1" ht="11.25" x14ac:dyDescent="0.2">
      <c r="Y75" s="5"/>
    </row>
    <row r="76" spans="25:25" s="2" customFormat="1" ht="11.25" x14ac:dyDescent="0.2">
      <c r="Y76" s="5"/>
    </row>
    <row r="77" spans="25:25" s="2" customFormat="1" ht="11.25" x14ac:dyDescent="0.2">
      <c r="Y77" s="5"/>
    </row>
    <row r="78" spans="25:25" s="2" customFormat="1" ht="11.25" x14ac:dyDescent="0.2">
      <c r="Y78" s="5"/>
    </row>
    <row r="79" spans="25:25" s="2" customFormat="1" ht="11.25" x14ac:dyDescent="0.2">
      <c r="Y79" s="5"/>
    </row>
    <row r="80" spans="25:25" s="2" customFormat="1" ht="11.25" x14ac:dyDescent="0.2">
      <c r="Y80" s="5"/>
    </row>
    <row r="81" spans="25:25" s="2" customFormat="1" ht="11.25" x14ac:dyDescent="0.2">
      <c r="Y81" s="5"/>
    </row>
    <row r="82" spans="25:25" s="2" customFormat="1" ht="11.25" x14ac:dyDescent="0.2">
      <c r="Y82" s="5"/>
    </row>
    <row r="83" spans="25:25" s="2" customFormat="1" ht="11.25" x14ac:dyDescent="0.2">
      <c r="Y83" s="5"/>
    </row>
    <row r="84" spans="25:25" s="2" customFormat="1" ht="11.25" x14ac:dyDescent="0.2">
      <c r="Y84" s="5"/>
    </row>
    <row r="85" spans="25:25" s="2" customFormat="1" ht="11.25" x14ac:dyDescent="0.2">
      <c r="Y85" s="5"/>
    </row>
    <row r="86" spans="25:25" s="2" customFormat="1" ht="11.25" x14ac:dyDescent="0.2">
      <c r="Y86" s="5"/>
    </row>
    <row r="87" spans="25:25" s="2" customFormat="1" ht="11.25" x14ac:dyDescent="0.2">
      <c r="Y87" s="5"/>
    </row>
    <row r="88" spans="25:25" s="2" customFormat="1" ht="11.25" x14ac:dyDescent="0.2">
      <c r="Y88" s="5"/>
    </row>
    <row r="89" spans="25:25" s="2" customFormat="1" ht="11.25" x14ac:dyDescent="0.2">
      <c r="Y89" s="5"/>
    </row>
    <row r="90" spans="25:25" s="2" customFormat="1" ht="11.25" x14ac:dyDescent="0.2">
      <c r="Y90" s="5"/>
    </row>
    <row r="91" spans="25:25" s="2" customFormat="1" ht="11.25" x14ac:dyDescent="0.2">
      <c r="Y91" s="5"/>
    </row>
    <row r="92" spans="25:25" s="2" customFormat="1" ht="11.25" x14ac:dyDescent="0.2">
      <c r="Y92" s="5"/>
    </row>
    <row r="93" spans="25:25" s="2" customFormat="1" ht="11.25" x14ac:dyDescent="0.2">
      <c r="Y93" s="5"/>
    </row>
    <row r="94" spans="25:25" s="2" customFormat="1" ht="11.25" x14ac:dyDescent="0.2">
      <c r="Y94" s="5"/>
    </row>
    <row r="95" spans="25:25" s="2" customFormat="1" ht="11.25" x14ac:dyDescent="0.2">
      <c r="Y95" s="5"/>
    </row>
    <row r="96" spans="25:25" s="2" customFormat="1" ht="11.25" x14ac:dyDescent="0.2">
      <c r="Y96" s="5"/>
    </row>
    <row r="97" spans="25:25" s="2" customFormat="1" ht="11.25" x14ac:dyDescent="0.2">
      <c r="Y97" s="5"/>
    </row>
    <row r="98" spans="25:25" s="2" customFormat="1" ht="11.25" x14ac:dyDescent="0.2">
      <c r="Y98" s="5"/>
    </row>
    <row r="99" spans="25:25" s="2" customFormat="1" ht="11.25" x14ac:dyDescent="0.2">
      <c r="Y99" s="5"/>
    </row>
    <row r="100" spans="25:25" s="2" customFormat="1" ht="11.25" x14ac:dyDescent="0.2">
      <c r="Y100" s="5"/>
    </row>
    <row r="101" spans="25:25" s="2" customFormat="1" ht="11.25" x14ac:dyDescent="0.2">
      <c r="Y101" s="5"/>
    </row>
    <row r="102" spans="25:25" s="2" customFormat="1" ht="11.25" x14ac:dyDescent="0.2">
      <c r="Y102" s="5"/>
    </row>
    <row r="103" spans="25:25" s="2" customFormat="1" ht="11.25" x14ac:dyDescent="0.2">
      <c r="Y103" s="5"/>
    </row>
    <row r="104" spans="25:25" s="2" customFormat="1" ht="11.25" x14ac:dyDescent="0.2">
      <c r="Y104" s="5"/>
    </row>
    <row r="105" spans="25:25" s="2" customFormat="1" ht="11.25" x14ac:dyDescent="0.2">
      <c r="Y105" s="5"/>
    </row>
    <row r="106" spans="25:25" s="2" customFormat="1" ht="11.25" x14ac:dyDescent="0.2">
      <c r="Y106" s="5"/>
    </row>
    <row r="107" spans="25:25" s="2" customFormat="1" ht="11.25" x14ac:dyDescent="0.2">
      <c r="Y107" s="5"/>
    </row>
    <row r="108" spans="25:25" s="2" customFormat="1" ht="11.25" x14ac:dyDescent="0.2">
      <c r="Y108" s="5"/>
    </row>
    <row r="109" spans="25:25" s="2" customFormat="1" ht="11.25" x14ac:dyDescent="0.2">
      <c r="Y109" s="5"/>
    </row>
    <row r="110" spans="25:25" s="2" customFormat="1" ht="11.25" x14ac:dyDescent="0.2">
      <c r="Y110" s="5"/>
    </row>
    <row r="111" spans="25:25" s="2" customFormat="1" ht="11.25" x14ac:dyDescent="0.2">
      <c r="Y111" s="5"/>
    </row>
    <row r="112" spans="25:25" s="2" customFormat="1" ht="11.25" x14ac:dyDescent="0.2">
      <c r="Y112" s="5"/>
    </row>
    <row r="113" spans="25:25" s="2" customFormat="1" ht="11.25" x14ac:dyDescent="0.2">
      <c r="Y113" s="5"/>
    </row>
    <row r="114" spans="25:25" s="2" customFormat="1" ht="11.25" x14ac:dyDescent="0.2">
      <c r="Y114" s="5"/>
    </row>
    <row r="115" spans="25:25" s="2" customFormat="1" ht="11.25" x14ac:dyDescent="0.2">
      <c r="Y115" s="5"/>
    </row>
    <row r="116" spans="25:25" s="2" customFormat="1" ht="11.25" x14ac:dyDescent="0.2">
      <c r="Y116" s="5"/>
    </row>
    <row r="117" spans="25:25" s="2" customFormat="1" ht="11.25" x14ac:dyDescent="0.2">
      <c r="Y117" s="5"/>
    </row>
    <row r="118" spans="25:25" s="2" customFormat="1" ht="11.25" x14ac:dyDescent="0.2">
      <c r="Y118" s="5"/>
    </row>
    <row r="119" spans="25:25" s="2" customFormat="1" ht="11.25" x14ac:dyDescent="0.2">
      <c r="Y119" s="5"/>
    </row>
    <row r="120" spans="25:25" s="2" customFormat="1" ht="11.25" x14ac:dyDescent="0.2">
      <c r="Y120" s="5"/>
    </row>
    <row r="121" spans="25:25" s="2" customFormat="1" ht="11.25" x14ac:dyDescent="0.2">
      <c r="Y121" s="5"/>
    </row>
    <row r="122" spans="25:25" s="2" customFormat="1" ht="11.25" x14ac:dyDescent="0.2">
      <c r="Y122" s="5"/>
    </row>
    <row r="123" spans="25:25" s="2" customFormat="1" ht="11.25" x14ac:dyDescent="0.2">
      <c r="Y123" s="5"/>
    </row>
    <row r="124" spans="25:25" s="2" customFormat="1" ht="11.25" x14ac:dyDescent="0.2">
      <c r="Y124" s="5"/>
    </row>
    <row r="125" spans="25:25" s="2" customFormat="1" ht="11.25" x14ac:dyDescent="0.2">
      <c r="Y125" s="5"/>
    </row>
    <row r="126" spans="25:25" s="2" customFormat="1" ht="11.25" x14ac:dyDescent="0.2">
      <c r="Y126" s="5"/>
    </row>
    <row r="127" spans="25:25" s="2" customFormat="1" ht="11.25" x14ac:dyDescent="0.2">
      <c r="Y127" s="5"/>
    </row>
    <row r="128" spans="25:25" s="2" customFormat="1" ht="11.25" x14ac:dyDescent="0.2">
      <c r="Y128" s="5"/>
    </row>
    <row r="129" spans="25:25" s="2" customFormat="1" ht="11.25" x14ac:dyDescent="0.2">
      <c r="Y129" s="5"/>
    </row>
    <row r="130" spans="25:25" s="2" customFormat="1" ht="11.25" x14ac:dyDescent="0.2">
      <c r="Y130" s="5"/>
    </row>
    <row r="131" spans="25:25" s="2" customFormat="1" ht="11.25" x14ac:dyDescent="0.2">
      <c r="Y131" s="5"/>
    </row>
    <row r="132" spans="25:25" s="2" customFormat="1" ht="11.25" x14ac:dyDescent="0.2">
      <c r="Y132" s="5"/>
    </row>
    <row r="133" spans="25:25" s="2" customFormat="1" ht="11.25" x14ac:dyDescent="0.2">
      <c r="Y133" s="5"/>
    </row>
    <row r="134" spans="25:25" s="2" customFormat="1" ht="11.25" x14ac:dyDescent="0.2">
      <c r="Y134" s="5"/>
    </row>
    <row r="135" spans="25:25" s="2" customFormat="1" ht="11.25" x14ac:dyDescent="0.2">
      <c r="Y135" s="5"/>
    </row>
    <row r="136" spans="25:25" s="2" customFormat="1" ht="11.25" x14ac:dyDescent="0.2">
      <c r="Y136" s="5"/>
    </row>
    <row r="137" spans="25:25" s="2" customFormat="1" ht="11.25" x14ac:dyDescent="0.2">
      <c r="Y137" s="5"/>
    </row>
    <row r="138" spans="25:25" s="2" customFormat="1" ht="11.25" x14ac:dyDescent="0.2">
      <c r="Y138" s="5"/>
    </row>
    <row r="139" spans="25:25" s="2" customFormat="1" ht="11.25" x14ac:dyDescent="0.2">
      <c r="Y139" s="5"/>
    </row>
    <row r="140" spans="25:25" s="2" customFormat="1" ht="11.25" x14ac:dyDescent="0.2">
      <c r="Y140" s="5"/>
    </row>
    <row r="141" spans="25:25" s="2" customFormat="1" ht="11.25" x14ac:dyDescent="0.2">
      <c r="Y141" s="5"/>
    </row>
    <row r="142" spans="25:25" s="2" customFormat="1" ht="11.25" x14ac:dyDescent="0.2">
      <c r="Y142" s="5"/>
    </row>
    <row r="143" spans="25:25" s="2" customFormat="1" ht="11.25" x14ac:dyDescent="0.2">
      <c r="Y143" s="5"/>
    </row>
    <row r="144" spans="25:25" s="2" customFormat="1" ht="11.25" x14ac:dyDescent="0.2">
      <c r="Y144" s="5"/>
    </row>
    <row r="145" spans="25:25" s="2" customFormat="1" ht="11.25" x14ac:dyDescent="0.2">
      <c r="Y145" s="5"/>
    </row>
    <row r="146" spans="25:25" s="2" customFormat="1" ht="11.25" x14ac:dyDescent="0.2">
      <c r="Y146" s="5"/>
    </row>
    <row r="147" spans="25:25" s="2" customFormat="1" ht="11.25" x14ac:dyDescent="0.2">
      <c r="Y147" s="5"/>
    </row>
    <row r="148" spans="25:25" s="2" customFormat="1" ht="11.25" x14ac:dyDescent="0.2">
      <c r="Y148" s="5"/>
    </row>
    <row r="149" spans="25:25" s="2" customFormat="1" ht="11.25" x14ac:dyDescent="0.2">
      <c r="Y149" s="5"/>
    </row>
    <row r="150" spans="25:25" s="2" customFormat="1" ht="11.25" x14ac:dyDescent="0.2">
      <c r="Y150" s="5"/>
    </row>
    <row r="151" spans="25:25" s="2" customFormat="1" ht="11.25" x14ac:dyDescent="0.2">
      <c r="Y151" s="5"/>
    </row>
    <row r="152" spans="25:25" s="2" customFormat="1" ht="11.25" x14ac:dyDescent="0.2">
      <c r="Y152" s="5"/>
    </row>
    <row r="153" spans="25:25" s="2" customFormat="1" ht="11.25" x14ac:dyDescent="0.2">
      <c r="Y153" s="5"/>
    </row>
    <row r="154" spans="25:25" s="2" customFormat="1" ht="11.25" x14ac:dyDescent="0.2">
      <c r="Y154" s="5"/>
    </row>
    <row r="155" spans="25:25" s="2" customFormat="1" ht="11.25" x14ac:dyDescent="0.2">
      <c r="Y155" s="5"/>
    </row>
    <row r="156" spans="25:25" s="2" customFormat="1" ht="11.25" x14ac:dyDescent="0.2">
      <c r="Y156" s="5"/>
    </row>
    <row r="157" spans="25:25" s="2" customFormat="1" ht="11.25" x14ac:dyDescent="0.2">
      <c r="Y157" s="5"/>
    </row>
    <row r="158" spans="25:25" s="2" customFormat="1" ht="11.25" x14ac:dyDescent="0.2">
      <c r="Y158" s="5"/>
    </row>
    <row r="159" spans="25:25" s="2" customFormat="1" ht="11.25" x14ac:dyDescent="0.2">
      <c r="Y159" s="5"/>
    </row>
    <row r="160" spans="25:25" s="2" customFormat="1" ht="11.25" x14ac:dyDescent="0.2">
      <c r="Y160" s="5"/>
    </row>
    <row r="161" spans="25:25" s="2" customFormat="1" ht="11.25" x14ac:dyDescent="0.2">
      <c r="Y161" s="5"/>
    </row>
    <row r="162" spans="25:25" s="2" customFormat="1" ht="11.25" x14ac:dyDescent="0.2">
      <c r="Y162" s="5"/>
    </row>
    <row r="163" spans="25:25" s="2" customFormat="1" ht="11.25" x14ac:dyDescent="0.2">
      <c r="Y163" s="5"/>
    </row>
    <row r="164" spans="25:25" s="2" customFormat="1" ht="11.25" x14ac:dyDescent="0.2">
      <c r="Y164" s="5"/>
    </row>
    <row r="165" spans="25:25" s="2" customFormat="1" ht="11.25" x14ac:dyDescent="0.2">
      <c r="Y165" s="5"/>
    </row>
    <row r="166" spans="25:25" s="2" customFormat="1" ht="11.25" x14ac:dyDescent="0.2">
      <c r="Y166" s="5"/>
    </row>
    <row r="167" spans="25:25" s="2" customFormat="1" ht="11.25" x14ac:dyDescent="0.2">
      <c r="Y167" s="5"/>
    </row>
    <row r="168" spans="25:25" s="2" customFormat="1" ht="11.25" x14ac:dyDescent="0.2">
      <c r="Y168" s="5"/>
    </row>
    <row r="169" spans="25:25" s="2" customFormat="1" ht="11.25" x14ac:dyDescent="0.2">
      <c r="Y169" s="5"/>
    </row>
    <row r="170" spans="25:25" s="2" customFormat="1" ht="11.25" x14ac:dyDescent="0.2">
      <c r="Y170" s="5"/>
    </row>
    <row r="171" spans="25:25" s="2" customFormat="1" ht="11.25" x14ac:dyDescent="0.2">
      <c r="Y171" s="5"/>
    </row>
    <row r="172" spans="25:25" s="2" customFormat="1" ht="11.25" x14ac:dyDescent="0.2">
      <c r="Y172" s="5"/>
    </row>
    <row r="173" spans="25:25" s="2" customFormat="1" ht="11.25" x14ac:dyDescent="0.2">
      <c r="Y173" s="5"/>
    </row>
    <row r="174" spans="25:25" s="2" customFormat="1" ht="11.25" x14ac:dyDescent="0.2">
      <c r="Y174" s="5"/>
    </row>
    <row r="175" spans="25:25" s="2" customFormat="1" ht="11.25" x14ac:dyDescent="0.2">
      <c r="Y175" s="5"/>
    </row>
    <row r="176" spans="25:25" s="2" customFormat="1" ht="11.25" x14ac:dyDescent="0.2">
      <c r="Y176" s="5"/>
    </row>
    <row r="177" spans="25:25" s="2" customFormat="1" ht="11.25" x14ac:dyDescent="0.2">
      <c r="Y177" s="5"/>
    </row>
    <row r="178" spans="25:25" s="2" customFormat="1" ht="11.25" x14ac:dyDescent="0.2">
      <c r="Y178" s="5"/>
    </row>
    <row r="179" spans="25:25" s="2" customFormat="1" ht="11.25" x14ac:dyDescent="0.2">
      <c r="Y179" s="5"/>
    </row>
    <row r="180" spans="25:25" s="2" customFormat="1" ht="11.25" x14ac:dyDescent="0.2">
      <c r="Y180" s="5"/>
    </row>
    <row r="181" spans="25:25" s="2" customFormat="1" ht="11.25" x14ac:dyDescent="0.2">
      <c r="Y181" s="5"/>
    </row>
    <row r="182" spans="25:25" s="2" customFormat="1" ht="11.25" x14ac:dyDescent="0.2">
      <c r="Y182" s="5"/>
    </row>
    <row r="183" spans="25:25" s="2" customFormat="1" ht="11.25" x14ac:dyDescent="0.2">
      <c r="Y183" s="5"/>
    </row>
    <row r="184" spans="25:25" s="2" customFormat="1" ht="11.25" x14ac:dyDescent="0.2">
      <c r="Y184" s="5"/>
    </row>
    <row r="185" spans="25:25" s="2" customFormat="1" ht="11.25" x14ac:dyDescent="0.2">
      <c r="Y185" s="5"/>
    </row>
    <row r="186" spans="25:25" s="2" customFormat="1" ht="11.25" x14ac:dyDescent="0.2">
      <c r="Y186" s="5"/>
    </row>
    <row r="187" spans="25:25" s="2" customFormat="1" ht="11.25" x14ac:dyDescent="0.2">
      <c r="Y187" s="5"/>
    </row>
    <row r="188" spans="25:25" s="2" customFormat="1" ht="11.25" x14ac:dyDescent="0.2">
      <c r="Y188" s="5"/>
    </row>
    <row r="189" spans="25:25" s="2" customFormat="1" ht="11.25" x14ac:dyDescent="0.2">
      <c r="Y189" s="5"/>
    </row>
    <row r="190" spans="25:25" s="2" customFormat="1" ht="11.25" x14ac:dyDescent="0.2">
      <c r="Y190" s="5"/>
    </row>
    <row r="191" spans="25:25" s="2" customFormat="1" ht="11.25" x14ac:dyDescent="0.2">
      <c r="Y191" s="5"/>
    </row>
    <row r="192" spans="25:25" s="2" customFormat="1" ht="11.25" x14ac:dyDescent="0.2">
      <c r="Y192" s="5"/>
    </row>
    <row r="193" spans="25:25" s="2" customFormat="1" ht="11.25" x14ac:dyDescent="0.2">
      <c r="Y193" s="5"/>
    </row>
    <row r="194" spans="25:25" s="2" customFormat="1" ht="11.25" x14ac:dyDescent="0.2">
      <c r="Y194" s="5"/>
    </row>
    <row r="195" spans="25:25" s="2" customFormat="1" ht="11.25" x14ac:dyDescent="0.2">
      <c r="Y195" s="5"/>
    </row>
    <row r="196" spans="25:25" s="2" customFormat="1" ht="11.25" x14ac:dyDescent="0.2">
      <c r="Y196" s="5"/>
    </row>
    <row r="197" spans="25:25" s="2" customFormat="1" ht="11.25" x14ac:dyDescent="0.2">
      <c r="Y197" s="5"/>
    </row>
    <row r="198" spans="25:25" s="2" customFormat="1" ht="11.25" x14ac:dyDescent="0.2">
      <c r="Y198" s="5"/>
    </row>
    <row r="199" spans="25:25" s="2" customFormat="1" ht="11.25" x14ac:dyDescent="0.2">
      <c r="Y199" s="5"/>
    </row>
    <row r="200" spans="25:25" s="2" customFormat="1" ht="11.25" x14ac:dyDescent="0.2">
      <c r="Y200" s="5"/>
    </row>
    <row r="201" spans="25:25" s="2" customFormat="1" ht="11.25" x14ac:dyDescent="0.2">
      <c r="Y201" s="5"/>
    </row>
    <row r="202" spans="25:25" s="2" customFormat="1" ht="11.25" x14ac:dyDescent="0.2">
      <c r="Y202" s="5"/>
    </row>
    <row r="203" spans="25:25" s="2" customFormat="1" ht="11.25" x14ac:dyDescent="0.2">
      <c r="Y203" s="5"/>
    </row>
    <row r="204" spans="25:25" s="2" customFormat="1" ht="11.25" x14ac:dyDescent="0.2">
      <c r="Y204" s="5"/>
    </row>
    <row r="205" spans="25:25" s="2" customFormat="1" ht="11.25" x14ac:dyDescent="0.2">
      <c r="Y205" s="5"/>
    </row>
    <row r="206" spans="25:25" s="2" customFormat="1" ht="11.25" x14ac:dyDescent="0.2">
      <c r="Y206" s="5"/>
    </row>
    <row r="207" spans="25:25" s="2" customFormat="1" ht="11.25" x14ac:dyDescent="0.2">
      <c r="Y207" s="5"/>
    </row>
    <row r="208" spans="25:25" s="2" customFormat="1" ht="11.25" x14ac:dyDescent="0.2">
      <c r="Y208" s="5"/>
    </row>
    <row r="209" spans="25:25" s="2" customFormat="1" ht="11.25" x14ac:dyDescent="0.2">
      <c r="Y209" s="5"/>
    </row>
    <row r="210" spans="25:25" s="2" customFormat="1" ht="11.25" x14ac:dyDescent="0.2">
      <c r="Y210" s="5"/>
    </row>
    <row r="211" spans="25:25" s="2" customFormat="1" ht="11.25" x14ac:dyDescent="0.2">
      <c r="Y211" s="5"/>
    </row>
    <row r="212" spans="25:25" s="2" customFormat="1" ht="11.25" x14ac:dyDescent="0.2">
      <c r="Y212" s="5"/>
    </row>
    <row r="213" spans="25:25" s="2" customFormat="1" ht="11.25" x14ac:dyDescent="0.2">
      <c r="Y213" s="5"/>
    </row>
    <row r="214" spans="25:25" s="2" customFormat="1" ht="11.25" x14ac:dyDescent="0.2">
      <c r="Y214" s="5"/>
    </row>
    <row r="215" spans="25:25" s="2" customFormat="1" ht="11.25" x14ac:dyDescent="0.2">
      <c r="Y215" s="5"/>
    </row>
    <row r="216" spans="25:25" s="2" customFormat="1" ht="11.25" x14ac:dyDescent="0.2">
      <c r="Y216" s="5"/>
    </row>
    <row r="217" spans="25:25" s="2" customFormat="1" ht="11.25" x14ac:dyDescent="0.2">
      <c r="Y217" s="5"/>
    </row>
    <row r="218" spans="25:25" s="2" customFormat="1" ht="11.25" x14ac:dyDescent="0.2">
      <c r="Y218" s="5"/>
    </row>
    <row r="219" spans="25:25" s="2" customFormat="1" ht="11.25" x14ac:dyDescent="0.2">
      <c r="Y219" s="5"/>
    </row>
    <row r="220" spans="25:25" s="2" customFormat="1" ht="11.25" x14ac:dyDescent="0.2">
      <c r="Y220" s="5"/>
    </row>
    <row r="221" spans="25:25" s="2" customFormat="1" ht="11.25" x14ac:dyDescent="0.2">
      <c r="Y221" s="5"/>
    </row>
    <row r="222" spans="25:25" s="2" customFormat="1" ht="11.25" x14ac:dyDescent="0.2">
      <c r="Y222" s="5"/>
    </row>
    <row r="223" spans="25:25" s="2" customFormat="1" ht="11.25" x14ac:dyDescent="0.2">
      <c r="Y223" s="5"/>
    </row>
    <row r="224" spans="25:25" s="2" customFormat="1" ht="11.25" x14ac:dyDescent="0.2">
      <c r="Y224" s="5"/>
    </row>
    <row r="225" spans="25:25" s="2" customFormat="1" ht="11.25" x14ac:dyDescent="0.2">
      <c r="Y225" s="5"/>
    </row>
    <row r="226" spans="25:25" s="2" customFormat="1" ht="11.25" x14ac:dyDescent="0.2">
      <c r="Y226" s="5"/>
    </row>
    <row r="227" spans="25:25" s="2" customFormat="1" ht="11.25" x14ac:dyDescent="0.2">
      <c r="Y227" s="5"/>
    </row>
    <row r="228" spans="25:25" s="2" customFormat="1" ht="11.25" x14ac:dyDescent="0.2">
      <c r="Y228" s="5"/>
    </row>
    <row r="229" spans="25:25" s="2" customFormat="1" ht="11.25" x14ac:dyDescent="0.2">
      <c r="Y229" s="5"/>
    </row>
    <row r="230" spans="25:25" s="2" customFormat="1" ht="11.25" x14ac:dyDescent="0.2">
      <c r="Y230" s="5"/>
    </row>
    <row r="231" spans="25:25" s="2" customFormat="1" ht="11.25" x14ac:dyDescent="0.2">
      <c r="Y231" s="5"/>
    </row>
    <row r="232" spans="25:25" s="2" customFormat="1" ht="11.25" x14ac:dyDescent="0.2">
      <c r="Y232" s="5"/>
    </row>
    <row r="233" spans="25:25" s="2" customFormat="1" ht="11.25" x14ac:dyDescent="0.2">
      <c r="Y233" s="5"/>
    </row>
    <row r="234" spans="25:25" s="2" customFormat="1" ht="11.25" x14ac:dyDescent="0.2">
      <c r="Y234" s="5"/>
    </row>
    <row r="235" spans="25:25" s="2" customFormat="1" ht="11.25" x14ac:dyDescent="0.2">
      <c r="Y235" s="5"/>
    </row>
    <row r="236" spans="25:25" s="2" customFormat="1" ht="11.25" x14ac:dyDescent="0.2">
      <c r="Y236" s="5"/>
    </row>
    <row r="237" spans="25:25" s="2" customFormat="1" ht="11.25" x14ac:dyDescent="0.2">
      <c r="Y237" s="5"/>
    </row>
    <row r="238" spans="25:25" s="2" customFormat="1" ht="11.25" x14ac:dyDescent="0.2">
      <c r="Y238" s="5"/>
    </row>
    <row r="239" spans="25:25" s="2" customFormat="1" ht="11.25" x14ac:dyDescent="0.2">
      <c r="Y239" s="5"/>
    </row>
    <row r="240" spans="25:25" s="2" customFormat="1" ht="11.25" x14ac:dyDescent="0.2">
      <c r="Y240" s="5"/>
    </row>
    <row r="241" spans="25:25" s="2" customFormat="1" ht="11.25" x14ac:dyDescent="0.2">
      <c r="Y241" s="5"/>
    </row>
    <row r="242" spans="25:25" s="2" customFormat="1" ht="11.25" x14ac:dyDescent="0.2">
      <c r="Y242" s="5"/>
    </row>
    <row r="243" spans="25:25" s="2" customFormat="1" ht="11.25" x14ac:dyDescent="0.2">
      <c r="Y243" s="5"/>
    </row>
    <row r="244" spans="25:25" s="2" customFormat="1" ht="11.25" x14ac:dyDescent="0.2">
      <c r="Y244" s="5"/>
    </row>
    <row r="245" spans="25:25" s="2" customFormat="1" ht="11.25" x14ac:dyDescent="0.2">
      <c r="Y245" s="5"/>
    </row>
    <row r="246" spans="25:25" s="2" customFormat="1" ht="11.25" x14ac:dyDescent="0.2">
      <c r="Y246" s="5"/>
    </row>
    <row r="247" spans="25:25" s="2" customFormat="1" ht="11.25" x14ac:dyDescent="0.2">
      <c r="Y247" s="5"/>
    </row>
    <row r="248" spans="25:25" s="2" customFormat="1" ht="11.25" x14ac:dyDescent="0.2">
      <c r="Y248" s="5"/>
    </row>
    <row r="249" spans="25:25" s="2" customFormat="1" ht="11.25" x14ac:dyDescent="0.2">
      <c r="Y249" s="5"/>
    </row>
    <row r="250" spans="25:25" s="2" customFormat="1" ht="11.25" x14ac:dyDescent="0.2">
      <c r="Y250" s="5"/>
    </row>
    <row r="251" spans="25:25" s="2" customFormat="1" ht="11.25" x14ac:dyDescent="0.2">
      <c r="Y251" s="5"/>
    </row>
    <row r="252" spans="25:25" s="2" customFormat="1" ht="11.25" x14ac:dyDescent="0.2">
      <c r="Y252" s="5"/>
    </row>
    <row r="253" spans="25:25" s="7" customFormat="1" ht="12.75" x14ac:dyDescent="0.2">
      <c r="Y253" s="6"/>
    </row>
    <row r="254" spans="25:25" s="7" customFormat="1" ht="12.75" x14ac:dyDescent="0.2">
      <c r="Y254" s="6"/>
    </row>
    <row r="255" spans="25:25" s="7" customFormat="1" ht="12.75" x14ac:dyDescent="0.2">
      <c r="Y255" s="6"/>
    </row>
    <row r="256" spans="25:25" s="7" customFormat="1" ht="12.75" x14ac:dyDescent="0.2">
      <c r="Y256" s="6"/>
    </row>
    <row r="257" spans="25:25" s="7" customFormat="1" ht="12.75" x14ac:dyDescent="0.2">
      <c r="Y257" s="6"/>
    </row>
    <row r="258" spans="25:25" s="7" customFormat="1" ht="12.75" x14ac:dyDescent="0.2">
      <c r="Y258" s="6"/>
    </row>
    <row r="259" spans="25:25" s="7" customFormat="1" ht="12.75" x14ac:dyDescent="0.2">
      <c r="Y259" s="6"/>
    </row>
    <row r="260" spans="25:25" s="7" customFormat="1" ht="12.75" x14ac:dyDescent="0.2">
      <c r="Y260" s="6"/>
    </row>
    <row r="261" spans="25:25" s="7" customFormat="1" ht="12.75" x14ac:dyDescent="0.2">
      <c r="Y261" s="6"/>
    </row>
    <row r="262" spans="25:25" s="7" customFormat="1" ht="12.75" x14ac:dyDescent="0.2">
      <c r="Y262" s="6"/>
    </row>
    <row r="263" spans="25:25" s="7" customFormat="1" ht="12.75" x14ac:dyDescent="0.2">
      <c r="Y263" s="6"/>
    </row>
    <row r="264" spans="25:25" s="7" customFormat="1" ht="12.75" x14ac:dyDescent="0.2">
      <c r="Y264" s="6"/>
    </row>
    <row r="265" spans="25:25" s="7" customFormat="1" ht="12.75" x14ac:dyDescent="0.2">
      <c r="Y265" s="6"/>
    </row>
    <row r="266" spans="25:25" s="7" customFormat="1" ht="12.75" x14ac:dyDescent="0.2">
      <c r="Y266" s="6"/>
    </row>
    <row r="267" spans="25:25" s="7" customFormat="1" ht="12.75" x14ac:dyDescent="0.2">
      <c r="Y267" s="6"/>
    </row>
    <row r="268" spans="25:25" s="7" customFormat="1" ht="12.75" x14ac:dyDescent="0.2">
      <c r="Y268" s="6"/>
    </row>
    <row r="269" spans="25:25" s="7" customFormat="1" ht="12.75" x14ac:dyDescent="0.2">
      <c r="Y269" s="6"/>
    </row>
    <row r="270" spans="25:25" s="7" customFormat="1" ht="12.75" x14ac:dyDescent="0.2">
      <c r="Y270" s="6"/>
    </row>
    <row r="271" spans="25:25" s="7" customFormat="1" ht="12.75" x14ac:dyDescent="0.2">
      <c r="Y271" s="6"/>
    </row>
    <row r="272" spans="25:25" s="7" customFormat="1" ht="12.75" x14ac:dyDescent="0.2">
      <c r="Y272" s="6"/>
    </row>
    <row r="273" spans="25:25" s="7" customFormat="1" ht="12.75" x14ac:dyDescent="0.2">
      <c r="Y273" s="6"/>
    </row>
    <row r="274" spans="25:25" s="7" customFormat="1" ht="12.75" x14ac:dyDescent="0.2">
      <c r="Y274" s="6"/>
    </row>
    <row r="275" spans="25:25" s="7" customFormat="1" ht="12.75" x14ac:dyDescent="0.2">
      <c r="Y275" s="6"/>
    </row>
    <row r="276" spans="25:25" s="7" customFormat="1" ht="12.75" x14ac:dyDescent="0.2">
      <c r="Y276" s="6"/>
    </row>
    <row r="277" spans="25:25" s="7" customFormat="1" ht="12.75" x14ac:dyDescent="0.2">
      <c r="Y277" s="6"/>
    </row>
    <row r="278" spans="25:25" s="7" customFormat="1" ht="12.75" x14ac:dyDescent="0.2">
      <c r="Y278" s="6"/>
    </row>
    <row r="279" spans="25:25" s="7" customFormat="1" ht="12.75" x14ac:dyDescent="0.2">
      <c r="Y279" s="6"/>
    </row>
    <row r="280" spans="25:25" s="7" customFormat="1" ht="12.75" x14ac:dyDescent="0.2">
      <c r="Y280" s="6"/>
    </row>
    <row r="281" spans="25:25" s="7" customFormat="1" ht="12.75" x14ac:dyDescent="0.2">
      <c r="Y281" s="6"/>
    </row>
    <row r="282" spans="25:25" s="7" customFormat="1" ht="12.75" x14ac:dyDescent="0.2">
      <c r="Y282" s="6"/>
    </row>
    <row r="283" spans="25:25" s="7" customFormat="1" ht="12.75" x14ac:dyDescent="0.2">
      <c r="Y283" s="6"/>
    </row>
    <row r="284" spans="25:25" s="7" customFormat="1" ht="12.75" x14ac:dyDescent="0.2">
      <c r="Y284" s="6"/>
    </row>
    <row r="285" spans="25:25" s="7" customFormat="1" ht="12.75" x14ac:dyDescent="0.2">
      <c r="Y285" s="6"/>
    </row>
    <row r="286" spans="25:25" s="7" customFormat="1" ht="12.75" x14ac:dyDescent="0.2">
      <c r="Y286" s="6"/>
    </row>
    <row r="287" spans="25:25" s="7" customFormat="1" ht="12.75" x14ac:dyDescent="0.2">
      <c r="Y287" s="6"/>
    </row>
    <row r="288" spans="25:25" s="7" customFormat="1" ht="12.75" x14ac:dyDescent="0.2">
      <c r="Y288" s="6"/>
    </row>
    <row r="289" spans="25:25" s="7" customFormat="1" ht="12.75" x14ac:dyDescent="0.2">
      <c r="Y289" s="6"/>
    </row>
    <row r="290" spans="25:25" s="7" customFormat="1" ht="12.75" x14ac:dyDescent="0.2">
      <c r="Y290" s="6"/>
    </row>
    <row r="291" spans="25:25" s="7" customFormat="1" ht="12.75" x14ac:dyDescent="0.2">
      <c r="Y291" s="6"/>
    </row>
    <row r="292" spans="25:25" s="7" customFormat="1" ht="12.75" x14ac:dyDescent="0.2">
      <c r="Y292" s="6"/>
    </row>
    <row r="293" spans="25:25" s="7" customFormat="1" ht="12.75" x14ac:dyDescent="0.2">
      <c r="Y293" s="6"/>
    </row>
    <row r="294" spans="25:25" s="7" customFormat="1" ht="12.75" x14ac:dyDescent="0.2">
      <c r="Y294" s="6"/>
    </row>
    <row r="295" spans="25:25" s="7" customFormat="1" ht="12.75" x14ac:dyDescent="0.2">
      <c r="Y295" s="6"/>
    </row>
    <row r="296" spans="25:25" s="7" customFormat="1" ht="12.75" x14ac:dyDescent="0.2">
      <c r="Y296" s="6"/>
    </row>
    <row r="297" spans="25:25" s="7" customFormat="1" ht="12.75" x14ac:dyDescent="0.2">
      <c r="Y297" s="6"/>
    </row>
    <row r="298" spans="25:25" s="7" customFormat="1" ht="12.75" x14ac:dyDescent="0.2">
      <c r="Y298" s="6"/>
    </row>
    <row r="299" spans="25:25" s="7" customFormat="1" ht="12.75" x14ac:dyDescent="0.2">
      <c r="Y299" s="6"/>
    </row>
    <row r="300" spans="25:25" s="7" customFormat="1" ht="12.75" x14ac:dyDescent="0.2">
      <c r="Y300" s="6"/>
    </row>
    <row r="301" spans="25:25" s="7" customFormat="1" ht="12.75" x14ac:dyDescent="0.2">
      <c r="Y301" s="6"/>
    </row>
    <row r="302" spans="25:25" s="7" customFormat="1" ht="12.75" x14ac:dyDescent="0.2">
      <c r="Y302" s="6"/>
    </row>
    <row r="303" spans="25:25" s="7" customFormat="1" ht="12.75" x14ac:dyDescent="0.2">
      <c r="Y303" s="6"/>
    </row>
    <row r="304" spans="25:25" s="7" customFormat="1" ht="12.75" x14ac:dyDescent="0.2">
      <c r="Y304" s="6"/>
    </row>
    <row r="305" spans="25:25" s="7" customFormat="1" ht="12.75" x14ac:dyDescent="0.2">
      <c r="Y305" s="6"/>
    </row>
    <row r="306" spans="25:25" s="7" customFormat="1" ht="12.75" x14ac:dyDescent="0.2">
      <c r="Y306" s="6"/>
    </row>
    <row r="307" spans="25:25" s="7" customFormat="1" ht="12.75" x14ac:dyDescent="0.2">
      <c r="Y307" s="6"/>
    </row>
    <row r="308" spans="25:25" s="7" customFormat="1" ht="12.75" x14ac:dyDescent="0.2">
      <c r="Y308" s="6"/>
    </row>
    <row r="309" spans="25:25" s="7" customFormat="1" ht="12.75" x14ac:dyDescent="0.2">
      <c r="Y309" s="6"/>
    </row>
    <row r="310" spans="25:25" s="7" customFormat="1" ht="12.75" x14ac:dyDescent="0.2">
      <c r="Y310" s="6"/>
    </row>
    <row r="311" spans="25:25" s="7" customFormat="1" ht="12.75" x14ac:dyDescent="0.2">
      <c r="Y311" s="6"/>
    </row>
    <row r="312" spans="25:25" s="7" customFormat="1" ht="12.75" x14ac:dyDescent="0.2">
      <c r="Y312" s="6"/>
    </row>
    <row r="313" spans="25:25" s="7" customFormat="1" ht="12.75" x14ac:dyDescent="0.2">
      <c r="Y313" s="6"/>
    </row>
    <row r="314" spans="25:25" s="7" customFormat="1" ht="12.75" x14ac:dyDescent="0.2">
      <c r="Y314" s="6"/>
    </row>
    <row r="315" spans="25:25" s="7" customFormat="1" ht="12.75" x14ac:dyDescent="0.2">
      <c r="Y315" s="6"/>
    </row>
    <row r="316" spans="25:25" s="7" customFormat="1" ht="12.75" x14ac:dyDescent="0.2">
      <c r="Y316" s="6"/>
    </row>
    <row r="317" spans="25:25" s="7" customFormat="1" ht="12.75" x14ac:dyDescent="0.2">
      <c r="Y317" s="6"/>
    </row>
    <row r="318" spans="25:25" s="7" customFormat="1" ht="12.75" x14ac:dyDescent="0.2">
      <c r="Y318" s="6"/>
    </row>
    <row r="319" spans="25:25" s="7" customFormat="1" ht="12.75" x14ac:dyDescent="0.2">
      <c r="Y319" s="6"/>
    </row>
    <row r="320" spans="25:25" s="7" customFormat="1" ht="12.75" x14ac:dyDescent="0.2">
      <c r="Y320" s="6"/>
    </row>
    <row r="321" spans="25:25" s="7" customFormat="1" ht="12.75" x14ac:dyDescent="0.2">
      <c r="Y321" s="6"/>
    </row>
    <row r="322" spans="25:25" s="7" customFormat="1" ht="12.75" x14ac:dyDescent="0.2">
      <c r="Y322" s="6"/>
    </row>
    <row r="323" spans="25:25" s="7" customFormat="1" ht="12.75" x14ac:dyDescent="0.2">
      <c r="Y323" s="6"/>
    </row>
    <row r="324" spans="25:25" s="7" customFormat="1" ht="12.75" x14ac:dyDescent="0.2">
      <c r="Y324" s="6"/>
    </row>
    <row r="325" spans="25:25" s="7" customFormat="1" ht="12.75" x14ac:dyDescent="0.2">
      <c r="Y325" s="6"/>
    </row>
    <row r="326" spans="25:25" s="7" customFormat="1" ht="12.75" x14ac:dyDescent="0.2">
      <c r="Y326" s="6"/>
    </row>
    <row r="327" spans="25:25" s="7" customFormat="1" ht="12.75" x14ac:dyDescent="0.2">
      <c r="Y327" s="6"/>
    </row>
    <row r="328" spans="25:25" s="7" customFormat="1" ht="12.75" x14ac:dyDescent="0.2">
      <c r="Y328" s="6"/>
    </row>
    <row r="329" spans="25:25" s="7" customFormat="1" ht="12.75" x14ac:dyDescent="0.2">
      <c r="Y329" s="6"/>
    </row>
    <row r="330" spans="25:25" s="7" customFormat="1" ht="12.75" x14ac:dyDescent="0.2">
      <c r="Y330" s="6"/>
    </row>
    <row r="331" spans="25:25" s="7" customFormat="1" ht="12.75" x14ac:dyDescent="0.2">
      <c r="Y331" s="6"/>
    </row>
    <row r="332" spans="25:25" s="7" customFormat="1" ht="12.75" x14ac:dyDescent="0.2">
      <c r="Y332" s="6"/>
    </row>
    <row r="333" spans="25:25" s="7" customFormat="1" ht="12.75" x14ac:dyDescent="0.2">
      <c r="Y333" s="6"/>
    </row>
    <row r="334" spans="25:25" s="7" customFormat="1" ht="12.75" x14ac:dyDescent="0.2">
      <c r="Y334" s="6"/>
    </row>
    <row r="335" spans="25:25" s="7" customFormat="1" ht="12.75" x14ac:dyDescent="0.2">
      <c r="Y335" s="6"/>
    </row>
    <row r="336" spans="25:25" s="7" customFormat="1" ht="12.75" x14ac:dyDescent="0.2">
      <c r="Y336" s="6"/>
    </row>
    <row r="337" spans="25:25" s="7" customFormat="1" ht="12.75" x14ac:dyDescent="0.2">
      <c r="Y337" s="6"/>
    </row>
    <row r="338" spans="25:25" s="7" customFormat="1" ht="12.75" x14ac:dyDescent="0.2">
      <c r="Y338" s="6"/>
    </row>
    <row r="339" spans="25:25" s="7" customFormat="1" ht="12.75" x14ac:dyDescent="0.2">
      <c r="Y339" s="6"/>
    </row>
    <row r="340" spans="25:25" s="7" customFormat="1" ht="12.75" x14ac:dyDescent="0.2">
      <c r="Y340" s="6"/>
    </row>
    <row r="341" spans="25:25" s="7" customFormat="1" ht="12.75" x14ac:dyDescent="0.2">
      <c r="Y341" s="6"/>
    </row>
    <row r="342" spans="25:25" s="7" customFormat="1" ht="12.75" x14ac:dyDescent="0.2">
      <c r="Y342" s="6"/>
    </row>
    <row r="343" spans="25:25" s="7" customFormat="1" ht="12.75" x14ac:dyDescent="0.2">
      <c r="Y343" s="6"/>
    </row>
    <row r="344" spans="25:25" s="7" customFormat="1" ht="12.75" x14ac:dyDescent="0.2">
      <c r="Y344" s="6"/>
    </row>
    <row r="345" spans="25:25" s="7" customFormat="1" ht="12.75" x14ac:dyDescent="0.2">
      <c r="Y345" s="6"/>
    </row>
    <row r="346" spans="25:25" s="7" customFormat="1" ht="12.75" x14ac:dyDescent="0.2">
      <c r="Y346" s="6"/>
    </row>
    <row r="347" spans="25:25" s="7" customFormat="1" ht="12.75" x14ac:dyDescent="0.2">
      <c r="Y347" s="6"/>
    </row>
    <row r="348" spans="25:25" s="7" customFormat="1" ht="12.75" x14ac:dyDescent="0.2">
      <c r="Y348" s="6"/>
    </row>
    <row r="349" spans="25:25" s="7" customFormat="1" ht="12.75" x14ac:dyDescent="0.2">
      <c r="Y349" s="6"/>
    </row>
    <row r="350" spans="25:25" s="7" customFormat="1" ht="12.75" x14ac:dyDescent="0.2">
      <c r="Y350" s="6"/>
    </row>
    <row r="351" spans="25:25" s="7" customFormat="1" ht="12.75" x14ac:dyDescent="0.2">
      <c r="Y351" s="6"/>
    </row>
    <row r="352" spans="25:25" s="7" customFormat="1" ht="12.75" x14ac:dyDescent="0.2">
      <c r="Y352" s="6"/>
    </row>
    <row r="353" spans="25:25" s="7" customFormat="1" ht="12.75" x14ac:dyDescent="0.2">
      <c r="Y353" s="6"/>
    </row>
    <row r="354" spans="25:25" s="7" customFormat="1" ht="12.75" x14ac:dyDescent="0.2">
      <c r="Y354" s="6"/>
    </row>
    <row r="355" spans="25:25" s="7" customFormat="1" ht="12.75" x14ac:dyDescent="0.2">
      <c r="Y355" s="6"/>
    </row>
    <row r="356" spans="25:25" s="7" customFormat="1" ht="12.75" x14ac:dyDescent="0.2">
      <c r="Y356" s="6"/>
    </row>
    <row r="357" spans="25:25" s="7" customFormat="1" ht="12.75" x14ac:dyDescent="0.2">
      <c r="Y357" s="6"/>
    </row>
    <row r="358" spans="25:25" s="7" customFormat="1" ht="12.75" x14ac:dyDescent="0.2">
      <c r="Y358" s="6"/>
    </row>
    <row r="359" spans="25:25" s="7" customFormat="1" ht="12.75" x14ac:dyDescent="0.2">
      <c r="Y359" s="6"/>
    </row>
    <row r="360" spans="25:25" s="7" customFormat="1" ht="12.75" x14ac:dyDescent="0.2">
      <c r="Y360" s="6"/>
    </row>
    <row r="361" spans="25:25" s="7" customFormat="1" ht="12.75" x14ac:dyDescent="0.2">
      <c r="Y361" s="6"/>
    </row>
    <row r="362" spans="25:25" s="7" customFormat="1" ht="12.75" x14ac:dyDescent="0.2">
      <c r="Y362" s="6"/>
    </row>
    <row r="363" spans="25:25" s="7" customFormat="1" ht="12.75" x14ac:dyDescent="0.2">
      <c r="Y363" s="6"/>
    </row>
    <row r="364" spans="25:25" s="7" customFormat="1" ht="12.75" x14ac:dyDescent="0.2">
      <c r="Y364" s="6"/>
    </row>
    <row r="365" spans="25:25" s="7" customFormat="1" ht="12.75" x14ac:dyDescent="0.2">
      <c r="Y365" s="6"/>
    </row>
    <row r="366" spans="25:25" s="7" customFormat="1" ht="12.75" x14ac:dyDescent="0.2">
      <c r="Y366" s="6"/>
    </row>
    <row r="367" spans="25:25" s="7" customFormat="1" ht="12.75" x14ac:dyDescent="0.2">
      <c r="Y367" s="6"/>
    </row>
    <row r="368" spans="25:25" s="7" customFormat="1" ht="12.75" x14ac:dyDescent="0.2">
      <c r="Y368" s="6"/>
    </row>
    <row r="369" spans="25:25" s="7" customFormat="1" ht="12.75" x14ac:dyDescent="0.2">
      <c r="Y369" s="6"/>
    </row>
    <row r="370" spans="25:25" s="7" customFormat="1" ht="12.75" x14ac:dyDescent="0.2">
      <c r="Y370" s="6"/>
    </row>
    <row r="371" spans="25:25" s="7" customFormat="1" ht="12.75" x14ac:dyDescent="0.2">
      <c r="Y371" s="6"/>
    </row>
    <row r="372" spans="25:25" s="7" customFormat="1" ht="12.75" x14ac:dyDescent="0.2">
      <c r="Y372" s="6"/>
    </row>
    <row r="373" spans="25:25" s="7" customFormat="1" ht="12.75" x14ac:dyDescent="0.2">
      <c r="Y373" s="6"/>
    </row>
    <row r="374" spans="25:25" s="7" customFormat="1" ht="12.75" x14ac:dyDescent="0.2">
      <c r="Y374" s="6"/>
    </row>
    <row r="375" spans="25:25" s="7" customFormat="1" ht="12.75" x14ac:dyDescent="0.2">
      <c r="Y375" s="6"/>
    </row>
    <row r="376" spans="25:25" s="7" customFormat="1" ht="12.75" x14ac:dyDescent="0.2">
      <c r="Y376" s="6"/>
    </row>
    <row r="377" spans="25:25" s="7" customFormat="1" ht="12.75" x14ac:dyDescent="0.2">
      <c r="Y377" s="6"/>
    </row>
    <row r="378" spans="25:25" s="7" customFormat="1" ht="12.75" x14ac:dyDescent="0.2">
      <c r="Y378" s="6"/>
    </row>
    <row r="379" spans="25:25" s="7" customFormat="1" ht="12.75" x14ac:dyDescent="0.2">
      <c r="Y379" s="6"/>
    </row>
    <row r="380" spans="25:25" s="7" customFormat="1" ht="12.75" x14ac:dyDescent="0.2">
      <c r="Y380" s="6"/>
    </row>
    <row r="381" spans="25:25" s="7" customFormat="1" ht="12.75" x14ac:dyDescent="0.2">
      <c r="Y381" s="6"/>
    </row>
    <row r="382" spans="25:25" s="7" customFormat="1" ht="12.75" x14ac:dyDescent="0.2">
      <c r="Y382" s="6"/>
    </row>
    <row r="383" spans="25:25" s="7" customFormat="1" ht="12.75" x14ac:dyDescent="0.2">
      <c r="Y383" s="6"/>
    </row>
    <row r="384" spans="25:25" s="7" customFormat="1" ht="12.75" x14ac:dyDescent="0.2">
      <c r="Y384" s="6"/>
    </row>
    <row r="385" spans="25:25" s="7" customFormat="1" ht="12.75" x14ac:dyDescent="0.2">
      <c r="Y385" s="6"/>
    </row>
    <row r="386" spans="25:25" s="7" customFormat="1" ht="12.75" x14ac:dyDescent="0.2">
      <c r="Y386" s="6"/>
    </row>
    <row r="387" spans="25:25" s="7" customFormat="1" ht="12.75" x14ac:dyDescent="0.2">
      <c r="Y387" s="6"/>
    </row>
    <row r="388" spans="25:25" s="7" customFormat="1" ht="12.75" x14ac:dyDescent="0.2">
      <c r="Y388" s="6"/>
    </row>
    <row r="389" spans="25:25" s="7" customFormat="1" ht="12.75" x14ac:dyDescent="0.2">
      <c r="Y389" s="6"/>
    </row>
    <row r="390" spans="25:25" s="7" customFormat="1" ht="12.75" x14ac:dyDescent="0.2">
      <c r="Y390" s="6"/>
    </row>
    <row r="391" spans="25:25" s="7" customFormat="1" ht="12.75" x14ac:dyDescent="0.2">
      <c r="Y391" s="6"/>
    </row>
    <row r="392" spans="25:25" s="7" customFormat="1" ht="12.75" x14ac:dyDescent="0.2">
      <c r="Y392" s="6"/>
    </row>
    <row r="393" spans="25:25" s="7" customFormat="1" ht="12.75" x14ac:dyDescent="0.2">
      <c r="Y393" s="6"/>
    </row>
    <row r="394" spans="25:25" s="7" customFormat="1" ht="12.75" x14ac:dyDescent="0.2">
      <c r="Y394" s="6"/>
    </row>
    <row r="395" spans="25:25" s="7" customFormat="1" ht="12.75" x14ac:dyDescent="0.2">
      <c r="Y395" s="6"/>
    </row>
    <row r="396" spans="25:25" s="7" customFormat="1" ht="12.75" x14ac:dyDescent="0.2">
      <c r="Y396" s="6"/>
    </row>
    <row r="397" spans="25:25" s="7" customFormat="1" ht="12.75" x14ac:dyDescent="0.2">
      <c r="Y397" s="6"/>
    </row>
    <row r="398" spans="25:25" s="7" customFormat="1" ht="12.75" x14ac:dyDescent="0.2">
      <c r="Y398" s="6"/>
    </row>
    <row r="399" spans="25:25" s="7" customFormat="1" ht="12.75" x14ac:dyDescent="0.2">
      <c r="Y399" s="6"/>
    </row>
    <row r="400" spans="25:25" s="7" customFormat="1" ht="12.75" x14ac:dyDescent="0.2">
      <c r="Y400" s="6"/>
    </row>
    <row r="401" spans="25:25" s="7" customFormat="1" ht="12.75" x14ac:dyDescent="0.2">
      <c r="Y401" s="6"/>
    </row>
    <row r="402" spans="25:25" s="7" customFormat="1" ht="12.75" x14ac:dyDescent="0.2">
      <c r="Y402" s="6"/>
    </row>
    <row r="403" spans="25:25" s="7" customFormat="1" ht="12.75" x14ac:dyDescent="0.2">
      <c r="Y403" s="6"/>
    </row>
    <row r="404" spans="25:25" s="7" customFormat="1" ht="12.75" x14ac:dyDescent="0.2">
      <c r="Y404" s="6"/>
    </row>
    <row r="405" spans="25:25" s="7" customFormat="1" ht="12.75" x14ac:dyDescent="0.2">
      <c r="Y405" s="6"/>
    </row>
    <row r="406" spans="25:25" s="7" customFormat="1" ht="12.75" x14ac:dyDescent="0.2">
      <c r="Y406" s="6"/>
    </row>
    <row r="407" spans="25:25" s="7" customFormat="1" ht="12.75" x14ac:dyDescent="0.2">
      <c r="Y407" s="6"/>
    </row>
    <row r="408" spans="25:25" s="7" customFormat="1" ht="12.75" x14ac:dyDescent="0.2">
      <c r="Y408" s="6"/>
    </row>
    <row r="409" spans="25:25" s="7" customFormat="1" ht="12.75" x14ac:dyDescent="0.2">
      <c r="Y409" s="6"/>
    </row>
    <row r="410" spans="25:25" s="7" customFormat="1" ht="12.75" x14ac:dyDescent="0.2">
      <c r="Y410" s="6"/>
    </row>
    <row r="411" spans="25:25" s="7" customFormat="1" ht="12.75" x14ac:dyDescent="0.2">
      <c r="Y411" s="6"/>
    </row>
    <row r="412" spans="25:25" s="7" customFormat="1" ht="12.75" x14ac:dyDescent="0.2">
      <c r="Y412" s="6"/>
    </row>
    <row r="413" spans="25:25" s="7" customFormat="1" ht="12.75" x14ac:dyDescent="0.2">
      <c r="Y413" s="6"/>
    </row>
    <row r="414" spans="25:25" s="7" customFormat="1" ht="12.75" x14ac:dyDescent="0.2">
      <c r="Y414" s="6"/>
    </row>
    <row r="415" spans="25:25" s="7" customFormat="1" ht="12.75" x14ac:dyDescent="0.2">
      <c r="Y415" s="6"/>
    </row>
    <row r="416" spans="25:25" s="7" customFormat="1" ht="12.75" x14ac:dyDescent="0.2">
      <c r="Y416" s="6"/>
    </row>
    <row r="417" spans="25:25" s="7" customFormat="1" ht="12.75" x14ac:dyDescent="0.2">
      <c r="Y417" s="6"/>
    </row>
    <row r="418" spans="25:25" s="7" customFormat="1" ht="12.75" x14ac:dyDescent="0.2">
      <c r="Y418" s="6"/>
    </row>
    <row r="419" spans="25:25" s="7" customFormat="1" ht="12.75" x14ac:dyDescent="0.2">
      <c r="Y419" s="6"/>
    </row>
    <row r="420" spans="25:25" s="7" customFormat="1" ht="12.75" x14ac:dyDescent="0.2">
      <c r="Y420" s="6"/>
    </row>
    <row r="421" spans="25:25" s="7" customFormat="1" ht="12.75" x14ac:dyDescent="0.2">
      <c r="Y421" s="6"/>
    </row>
    <row r="422" spans="25:25" s="7" customFormat="1" ht="12.75" x14ac:dyDescent="0.2">
      <c r="Y422" s="6"/>
    </row>
    <row r="423" spans="25:25" s="7" customFormat="1" ht="12.75" x14ac:dyDescent="0.2">
      <c r="Y423" s="6"/>
    </row>
    <row r="424" spans="25:25" s="7" customFormat="1" ht="12.75" x14ac:dyDescent="0.2">
      <c r="Y424" s="6"/>
    </row>
    <row r="425" spans="25:25" s="7" customFormat="1" ht="12.75" x14ac:dyDescent="0.2">
      <c r="Y425" s="6"/>
    </row>
    <row r="426" spans="25:25" s="7" customFormat="1" ht="12.75" x14ac:dyDescent="0.2">
      <c r="Y426" s="6"/>
    </row>
    <row r="427" spans="25:25" s="7" customFormat="1" ht="12.75" x14ac:dyDescent="0.2">
      <c r="Y427" s="6"/>
    </row>
    <row r="428" spans="25:25" s="7" customFormat="1" ht="12.75" x14ac:dyDescent="0.2">
      <c r="Y428" s="6"/>
    </row>
    <row r="429" spans="25:25" s="7" customFormat="1" ht="12.75" x14ac:dyDescent="0.2">
      <c r="Y429" s="6"/>
    </row>
    <row r="430" spans="25:25" s="7" customFormat="1" ht="12.75" x14ac:dyDescent="0.2">
      <c r="Y430" s="6"/>
    </row>
    <row r="431" spans="25:25" s="7" customFormat="1" ht="12.75" x14ac:dyDescent="0.2">
      <c r="Y431" s="6"/>
    </row>
    <row r="432" spans="25:25" s="7" customFormat="1" ht="12.75" x14ac:dyDescent="0.2">
      <c r="Y432" s="6"/>
    </row>
    <row r="433" spans="25:25" s="7" customFormat="1" ht="12.75" x14ac:dyDescent="0.2">
      <c r="Y433" s="6"/>
    </row>
    <row r="434" spans="25:25" s="7" customFormat="1" ht="12.75" x14ac:dyDescent="0.2">
      <c r="Y434" s="6"/>
    </row>
    <row r="435" spans="25:25" s="7" customFormat="1" ht="12.75" x14ac:dyDescent="0.2">
      <c r="Y435" s="6"/>
    </row>
    <row r="436" spans="25:25" s="7" customFormat="1" ht="12.75" x14ac:dyDescent="0.2">
      <c r="Y436" s="6"/>
    </row>
    <row r="437" spans="25:25" s="7" customFormat="1" ht="12.75" x14ac:dyDescent="0.2">
      <c r="Y437" s="6"/>
    </row>
    <row r="438" spans="25:25" s="7" customFormat="1" ht="12.75" x14ac:dyDescent="0.2">
      <c r="Y438" s="6"/>
    </row>
    <row r="439" spans="25:25" s="7" customFormat="1" ht="12.75" x14ac:dyDescent="0.2">
      <c r="Y439" s="6"/>
    </row>
    <row r="440" spans="25:25" s="7" customFormat="1" ht="12.75" x14ac:dyDescent="0.2">
      <c r="Y440" s="6"/>
    </row>
    <row r="441" spans="25:25" s="7" customFormat="1" ht="12.75" x14ac:dyDescent="0.2">
      <c r="Y441" s="6"/>
    </row>
    <row r="442" spans="25:25" s="7" customFormat="1" ht="12.75" x14ac:dyDescent="0.2">
      <c r="Y442" s="6"/>
    </row>
    <row r="443" spans="25:25" s="7" customFormat="1" ht="12.75" x14ac:dyDescent="0.2">
      <c r="Y443" s="6"/>
    </row>
    <row r="444" spans="25:25" s="7" customFormat="1" ht="12.75" x14ac:dyDescent="0.2">
      <c r="Y444" s="6"/>
    </row>
    <row r="445" spans="25:25" s="7" customFormat="1" ht="12.75" x14ac:dyDescent="0.2">
      <c r="Y445" s="6"/>
    </row>
    <row r="446" spans="25:25" s="7" customFormat="1" ht="12.75" x14ac:dyDescent="0.2">
      <c r="Y446" s="6"/>
    </row>
    <row r="447" spans="25:25" s="7" customFormat="1" ht="12.75" x14ac:dyDescent="0.2">
      <c r="Y447" s="6"/>
    </row>
    <row r="448" spans="25:25" s="7" customFormat="1" ht="12.75" x14ac:dyDescent="0.2">
      <c r="Y448" s="6"/>
    </row>
  </sheetData>
  <mergeCells count="38">
    <mergeCell ref="X1:Y1"/>
    <mergeCell ref="A63:Y63"/>
    <mergeCell ref="C19:E19"/>
    <mergeCell ref="A61:Y61"/>
    <mergeCell ref="A62:Y62"/>
    <mergeCell ref="A18:Y18"/>
    <mergeCell ref="A3:Y3"/>
    <mergeCell ref="A4:Y4"/>
    <mergeCell ref="A5:Y5"/>
    <mergeCell ref="A7:Y7"/>
    <mergeCell ref="A8:Y8"/>
    <mergeCell ref="M12:T12"/>
    <mergeCell ref="U12:Y12"/>
    <mergeCell ref="F14:F16"/>
    <mergeCell ref="B19:B60"/>
    <mergeCell ref="A19:A60"/>
    <mergeCell ref="N14:Q14"/>
    <mergeCell ref="U14:U16"/>
    <mergeCell ref="N15:N16"/>
    <mergeCell ref="O15:Q15"/>
    <mergeCell ref="G14:I15"/>
    <mergeCell ref="M14:M16"/>
    <mergeCell ref="F13:I13"/>
    <mergeCell ref="M13:Q13"/>
    <mergeCell ref="U13:W13"/>
    <mergeCell ref="V14:V16"/>
    <mergeCell ref="A10:Y10"/>
    <mergeCell ref="A12:A16"/>
    <mergeCell ref="B12:B16"/>
    <mergeCell ref="C12:C16"/>
    <mergeCell ref="D12:D16"/>
    <mergeCell ref="E12:E16"/>
    <mergeCell ref="J13:L15"/>
    <mergeCell ref="R13:T15"/>
    <mergeCell ref="F12:L12"/>
    <mergeCell ref="X13:X16"/>
    <mergeCell ref="Y13:Y16"/>
    <mergeCell ref="W14:W16"/>
  </mergeCells>
  <printOptions horizontalCentered="1"/>
  <pageMargins left="0.15748031496062992" right="0.15748031496062992" top="0.59055118110236227" bottom="0.19685039370078741" header="0" footer="0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08"/>
  <sheetViews>
    <sheetView workbookViewId="0">
      <pane ySplit="16" topLeftCell="A17" activePane="bottomLeft" state="frozen"/>
      <selection pane="bottomLeft" activeCell="AB27" sqref="AB27"/>
    </sheetView>
  </sheetViews>
  <sheetFormatPr defaultColWidth="8.85546875" defaultRowHeight="15" x14ac:dyDescent="0.25"/>
  <cols>
    <col min="1" max="1" width="3.7109375" style="1" customWidth="1"/>
    <col min="2" max="2" width="15.85546875" style="1" customWidth="1"/>
    <col min="3" max="3" width="3.28515625" style="1" customWidth="1"/>
    <col min="4" max="4" width="14.85546875" style="1" customWidth="1"/>
    <col min="5" max="5" width="19" style="1" customWidth="1"/>
    <col min="6" max="6" width="9.5703125" style="1" customWidth="1"/>
    <col min="7" max="7" width="8.42578125" style="1" customWidth="1"/>
    <col min="8" max="8" width="9" style="1" customWidth="1"/>
    <col min="9" max="9" width="8.7109375" style="1" customWidth="1"/>
    <col min="10" max="10" width="5.42578125" style="1" customWidth="1"/>
    <col min="11" max="11" width="6.85546875" style="1" customWidth="1"/>
    <col min="12" max="12" width="5.42578125" style="1" customWidth="1"/>
    <col min="13" max="13" width="9.7109375" style="1" customWidth="1"/>
    <col min="14" max="14" width="8.85546875" style="1" customWidth="1"/>
    <col min="15" max="15" width="8.5703125" style="1" customWidth="1"/>
    <col min="16" max="16" width="10" style="1" customWidth="1"/>
    <col min="17" max="17" width="8.7109375" style="1" customWidth="1"/>
    <col min="18" max="20" width="5.42578125" style="1" customWidth="1"/>
    <col min="21" max="21" width="14.42578125" style="1" customWidth="1"/>
    <col min="22" max="22" width="8.140625" style="1" customWidth="1"/>
    <col min="23" max="23" width="7.140625" style="1" customWidth="1"/>
    <col min="24" max="24" width="10" style="1" customWidth="1"/>
    <col min="25" max="25" width="12" style="1" customWidth="1"/>
    <col min="26" max="16384" width="8.85546875" style="1"/>
  </cols>
  <sheetData>
    <row r="1" spans="1:25" ht="13.5" customHeight="1" x14ac:dyDescent="0.25">
      <c r="X1" s="94" t="s">
        <v>39</v>
      </c>
      <c r="Y1" s="94"/>
    </row>
    <row r="2" spans="1:25" x14ac:dyDescent="0.25">
      <c r="A2" s="84" t="s">
        <v>25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13.9" customHeight="1" x14ac:dyDescent="0.25">
      <c r="A3" s="84" t="s">
        <v>24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1:25" ht="13.5" customHeight="1" x14ac:dyDescent="0.25">
      <c r="A4" s="84" t="s">
        <v>23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9" customHeight="1" x14ac:dyDescent="0.25"/>
    <row r="6" spans="1:25" ht="13.9" customHeight="1" x14ac:dyDescent="0.25">
      <c r="A6" s="110" t="s">
        <v>68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</row>
    <row r="7" spans="1:25" ht="13.9" customHeight="1" x14ac:dyDescent="0.25">
      <c r="A7" s="111" t="s">
        <v>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</row>
    <row r="8" spans="1:25" ht="9" customHeight="1" x14ac:dyDescent="0.25"/>
    <row r="9" spans="1:25" ht="13.9" customHeight="1" x14ac:dyDescent="0.25">
      <c r="A9" s="84" t="s">
        <v>67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</row>
    <row r="10" spans="1:25" ht="11.25" customHeight="1" x14ac:dyDescent="0.25"/>
    <row r="11" spans="1:25" s="2" customFormat="1" ht="15.6" customHeight="1" x14ac:dyDescent="0.2">
      <c r="A11" s="109" t="s">
        <v>21</v>
      </c>
      <c r="B11" s="109" t="s">
        <v>22</v>
      </c>
      <c r="C11" s="109" t="s">
        <v>21</v>
      </c>
      <c r="D11" s="109" t="s">
        <v>20</v>
      </c>
      <c r="E11" s="109" t="s">
        <v>19</v>
      </c>
      <c r="F11" s="109" t="s">
        <v>18</v>
      </c>
      <c r="G11" s="109"/>
      <c r="H11" s="109"/>
      <c r="I11" s="109"/>
      <c r="J11" s="109"/>
      <c r="K11" s="109"/>
      <c r="L11" s="109"/>
      <c r="M11" s="109" t="s">
        <v>17</v>
      </c>
      <c r="N11" s="109"/>
      <c r="O11" s="109"/>
      <c r="P11" s="109"/>
      <c r="Q11" s="109"/>
      <c r="R11" s="109"/>
      <c r="S11" s="109"/>
      <c r="T11" s="109"/>
      <c r="U11" s="109" t="s">
        <v>16</v>
      </c>
      <c r="V11" s="109"/>
      <c r="W11" s="109"/>
      <c r="X11" s="109"/>
      <c r="Y11" s="109"/>
    </row>
    <row r="12" spans="1:25" s="2" customFormat="1" ht="25.9" customHeight="1" x14ac:dyDescent="0.2">
      <c r="A12" s="109"/>
      <c r="B12" s="109"/>
      <c r="C12" s="109"/>
      <c r="D12" s="109"/>
      <c r="E12" s="109"/>
      <c r="F12" s="109" t="s">
        <v>15</v>
      </c>
      <c r="G12" s="109"/>
      <c r="H12" s="109"/>
      <c r="I12" s="109"/>
      <c r="J12" s="109" t="s">
        <v>14</v>
      </c>
      <c r="K12" s="109"/>
      <c r="L12" s="109"/>
      <c r="M12" s="109" t="s">
        <v>15</v>
      </c>
      <c r="N12" s="109"/>
      <c r="O12" s="109"/>
      <c r="P12" s="109"/>
      <c r="Q12" s="109"/>
      <c r="R12" s="109" t="s">
        <v>37</v>
      </c>
      <c r="S12" s="109"/>
      <c r="T12" s="109"/>
      <c r="U12" s="109" t="s">
        <v>26</v>
      </c>
      <c r="V12" s="109"/>
      <c r="W12" s="109"/>
      <c r="X12" s="109" t="s">
        <v>13</v>
      </c>
      <c r="Y12" s="109" t="s">
        <v>12</v>
      </c>
    </row>
    <row r="13" spans="1:25" s="2" customFormat="1" ht="19.899999999999999" customHeight="1" x14ac:dyDescent="0.2">
      <c r="A13" s="109"/>
      <c r="B13" s="109"/>
      <c r="C13" s="109"/>
      <c r="D13" s="109"/>
      <c r="E13" s="109"/>
      <c r="F13" s="109" t="s">
        <v>7</v>
      </c>
      <c r="G13" s="109" t="s">
        <v>6</v>
      </c>
      <c r="H13" s="109"/>
      <c r="I13" s="109"/>
      <c r="J13" s="109"/>
      <c r="K13" s="109"/>
      <c r="L13" s="109"/>
      <c r="M13" s="109" t="s">
        <v>31</v>
      </c>
      <c r="N13" s="112" t="s">
        <v>11</v>
      </c>
      <c r="O13" s="112"/>
      <c r="P13" s="112"/>
      <c r="Q13" s="112"/>
      <c r="R13" s="109"/>
      <c r="S13" s="109"/>
      <c r="T13" s="109"/>
      <c r="U13" s="109" t="s">
        <v>10</v>
      </c>
      <c r="V13" s="109" t="s">
        <v>9</v>
      </c>
      <c r="W13" s="109" t="s">
        <v>8</v>
      </c>
      <c r="X13" s="109"/>
      <c r="Y13" s="109"/>
    </row>
    <row r="14" spans="1:25" s="2" customFormat="1" ht="15.6" customHeight="1" x14ac:dyDescent="0.2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 t="s">
        <v>7</v>
      </c>
      <c r="O14" s="109" t="s">
        <v>6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</row>
    <row r="15" spans="1:25" s="2" customFormat="1" ht="26.25" customHeight="1" x14ac:dyDescent="0.2">
      <c r="A15" s="109"/>
      <c r="B15" s="109"/>
      <c r="C15" s="109"/>
      <c r="D15" s="109"/>
      <c r="E15" s="109"/>
      <c r="F15" s="109"/>
      <c r="G15" s="9" t="s">
        <v>32</v>
      </c>
      <c r="H15" s="9" t="s">
        <v>33</v>
      </c>
      <c r="I15" s="9" t="s">
        <v>34</v>
      </c>
      <c r="J15" s="9" t="s">
        <v>32</v>
      </c>
      <c r="K15" s="9" t="s">
        <v>33</v>
      </c>
      <c r="L15" s="9" t="s">
        <v>34</v>
      </c>
      <c r="M15" s="109"/>
      <c r="N15" s="109"/>
      <c r="O15" s="9" t="s">
        <v>32</v>
      </c>
      <c r="P15" s="9" t="s">
        <v>33</v>
      </c>
      <c r="Q15" s="9" t="s">
        <v>34</v>
      </c>
      <c r="R15" s="9" t="s">
        <v>32</v>
      </c>
      <c r="S15" s="9" t="s">
        <v>33</v>
      </c>
      <c r="T15" s="9" t="s">
        <v>34</v>
      </c>
      <c r="U15" s="109"/>
      <c r="V15" s="109"/>
      <c r="W15" s="109"/>
      <c r="X15" s="109"/>
      <c r="Y15" s="109"/>
    </row>
    <row r="16" spans="1:25" s="4" customFormat="1" ht="10.15" x14ac:dyDescent="0.3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  <c r="H16" s="9">
        <v>8</v>
      </c>
      <c r="I16" s="9">
        <v>9</v>
      </c>
      <c r="J16" s="9">
        <v>10</v>
      </c>
      <c r="K16" s="9">
        <v>11</v>
      </c>
      <c r="L16" s="9">
        <v>12</v>
      </c>
      <c r="M16" s="9">
        <v>13</v>
      </c>
      <c r="N16" s="9">
        <v>14</v>
      </c>
      <c r="O16" s="9">
        <v>15</v>
      </c>
      <c r="P16" s="9">
        <v>16</v>
      </c>
      <c r="Q16" s="9">
        <v>17</v>
      </c>
      <c r="R16" s="9">
        <v>18</v>
      </c>
      <c r="S16" s="9">
        <v>19</v>
      </c>
      <c r="T16" s="9">
        <v>20</v>
      </c>
      <c r="U16" s="9">
        <v>21</v>
      </c>
      <c r="V16" s="9">
        <v>22</v>
      </c>
      <c r="W16" s="9">
        <v>23</v>
      </c>
      <c r="X16" s="9">
        <v>24</v>
      </c>
      <c r="Y16" s="9">
        <v>25</v>
      </c>
    </row>
    <row r="17" spans="1:25" s="4" customFormat="1" ht="11.25" x14ac:dyDescent="0.25">
      <c r="A17" s="113" t="s">
        <v>60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</row>
    <row r="18" spans="1:25" s="2" customFormat="1" ht="57.75" customHeight="1" x14ac:dyDescent="0.2">
      <c r="A18" s="115">
        <v>1</v>
      </c>
      <c r="B18" s="117" t="s">
        <v>3</v>
      </c>
      <c r="C18" s="114" t="s">
        <v>2</v>
      </c>
      <c r="D18" s="114"/>
      <c r="E18" s="114"/>
      <c r="F18" s="10">
        <f>SUM(G18:I18)</f>
        <v>11734.69</v>
      </c>
      <c r="G18" s="10">
        <f>G19</f>
        <v>0</v>
      </c>
      <c r="H18" s="14">
        <f>H19</f>
        <v>11500</v>
      </c>
      <c r="I18" s="14">
        <f>I19</f>
        <v>234.69</v>
      </c>
      <c r="J18" s="14">
        <f>G18/F18*100</f>
        <v>0</v>
      </c>
      <c r="K18" s="14">
        <f>H18/F18*100</f>
        <v>98.000032382619395</v>
      </c>
      <c r="L18" s="14">
        <f>I18/F18*100</f>
        <v>1.999967617380604</v>
      </c>
      <c r="M18" s="14">
        <f t="shared" ref="M18:T18" si="0">M19</f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  <c r="T18" s="14">
        <f t="shared" si="0"/>
        <v>0</v>
      </c>
      <c r="U18" s="11" t="str">
        <f t="shared" ref="U18:V18" si="1">U19</f>
        <v>Утвержденная проектная документация в соответствии с законодательством</v>
      </c>
      <c r="V18" s="11" t="str">
        <f t="shared" si="1"/>
        <v>единица</v>
      </c>
      <c r="W18" s="12">
        <f>W19</f>
        <v>2</v>
      </c>
      <c r="X18" s="12">
        <f>X19</f>
        <v>0</v>
      </c>
      <c r="Y18" s="13" t="str">
        <f>Y19</f>
        <v>будет достигнуто в 4 квартале 2020 года</v>
      </c>
    </row>
    <row r="19" spans="1:25" s="2" customFormat="1" ht="67.5" customHeight="1" x14ac:dyDescent="0.2">
      <c r="A19" s="116"/>
      <c r="B19" s="118"/>
      <c r="C19" s="51">
        <v>1</v>
      </c>
      <c r="D19" s="51" t="s">
        <v>5</v>
      </c>
      <c r="E19" s="51" t="s">
        <v>204</v>
      </c>
      <c r="F19" s="72">
        <f>SUM(G19:I19)</f>
        <v>11734.69</v>
      </c>
      <c r="G19" s="72">
        <v>0</v>
      </c>
      <c r="H19" s="72">
        <v>11500</v>
      </c>
      <c r="I19" s="72">
        <v>234.69</v>
      </c>
      <c r="J19" s="72">
        <f>G19/F19*100</f>
        <v>0</v>
      </c>
      <c r="K19" s="72">
        <f>H19/F19*100</f>
        <v>98.000032382619395</v>
      </c>
      <c r="L19" s="72">
        <f>I19/F19*100</f>
        <v>1.999967617380604</v>
      </c>
      <c r="M19" s="72">
        <f>O19+P19</f>
        <v>0</v>
      </c>
      <c r="N19" s="72">
        <f>O19+P19+Q19</f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51" t="s">
        <v>205</v>
      </c>
      <c r="V19" s="51" t="s">
        <v>206</v>
      </c>
      <c r="W19" s="52">
        <v>2</v>
      </c>
      <c r="X19" s="52">
        <v>0</v>
      </c>
      <c r="Y19" s="53" t="s">
        <v>307</v>
      </c>
    </row>
    <row r="20" spans="1:25" s="2" customFormat="1" ht="18.75" customHeight="1" x14ac:dyDescent="0.2">
      <c r="A20" s="32"/>
      <c r="B20" s="27"/>
      <c r="C20" s="27"/>
      <c r="D20" s="33"/>
      <c r="E20" s="29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28"/>
      <c r="V20" s="36"/>
      <c r="W20" s="36"/>
      <c r="X20" s="37"/>
      <c r="Y20" s="28"/>
    </row>
    <row r="21" spans="1:25" s="2" customFormat="1" ht="13.5" customHeight="1" x14ac:dyDescent="0.2">
      <c r="A21" s="95" t="s">
        <v>38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</row>
    <row r="22" spans="1:25" s="2" customFormat="1" ht="13.15" customHeight="1" x14ac:dyDescent="0.2">
      <c r="A22" s="95" t="s">
        <v>65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</row>
    <row r="23" spans="1:25" s="2" customFormat="1" ht="13.9" customHeight="1" x14ac:dyDescent="0.2">
      <c r="A23" s="95" t="s">
        <v>66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</row>
    <row r="24" spans="1:25" s="2" customFormat="1" ht="16.149999999999999" customHeight="1" x14ac:dyDescent="0.2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</row>
    <row r="25" spans="1:25" s="2" customFormat="1" ht="11.25" x14ac:dyDescent="0.2"/>
    <row r="26" spans="1:25" s="2" customFormat="1" ht="11.25" x14ac:dyDescent="0.2"/>
    <row r="27" spans="1:25" s="2" customFormat="1" ht="11.25" x14ac:dyDescent="0.2"/>
    <row r="28" spans="1:25" s="2" customFormat="1" ht="11.25" x14ac:dyDescent="0.2"/>
    <row r="29" spans="1:25" s="2" customFormat="1" ht="11.25" x14ac:dyDescent="0.2"/>
    <row r="30" spans="1:25" s="2" customFormat="1" ht="11.25" x14ac:dyDescent="0.2"/>
    <row r="31" spans="1:25" s="2" customFormat="1" ht="11.25" x14ac:dyDescent="0.2"/>
    <row r="32" spans="1:25" s="2" customFormat="1" ht="11.25" x14ac:dyDescent="0.2"/>
    <row r="33" s="2" customFormat="1" ht="11.25" x14ac:dyDescent="0.2"/>
    <row r="34" s="2" customFormat="1" ht="11.25" x14ac:dyDescent="0.2"/>
    <row r="35" s="2" customFormat="1" ht="11.25" x14ac:dyDescent="0.2"/>
    <row r="36" s="2" customFormat="1" ht="11.25" x14ac:dyDescent="0.2"/>
    <row r="37" s="2" customFormat="1" ht="11.25" x14ac:dyDescent="0.2"/>
    <row r="38" s="2" customFormat="1" ht="11.25" x14ac:dyDescent="0.2"/>
    <row r="39" s="2" customFormat="1" ht="11.25" x14ac:dyDescent="0.2"/>
    <row r="40" s="2" customFormat="1" ht="11.25" x14ac:dyDescent="0.2"/>
    <row r="41" s="2" customFormat="1" ht="11.25" x14ac:dyDescent="0.2"/>
    <row r="42" s="2" customFormat="1" ht="11.25" x14ac:dyDescent="0.2"/>
    <row r="43" s="2" customFormat="1" ht="11.25" x14ac:dyDescent="0.2"/>
    <row r="44" s="2" customFormat="1" ht="11.25" x14ac:dyDescent="0.2"/>
    <row r="45" s="2" customFormat="1" ht="11.25" x14ac:dyDescent="0.2"/>
    <row r="46" s="2" customFormat="1" ht="11.25" x14ac:dyDescent="0.2"/>
    <row r="47" s="2" customFormat="1" ht="11.25" x14ac:dyDescent="0.2"/>
    <row r="48" s="2" customFormat="1" ht="11.25" x14ac:dyDescent="0.2"/>
    <row r="49" s="2" customFormat="1" ht="11.25" x14ac:dyDescent="0.2"/>
    <row r="50" s="2" customFormat="1" ht="11.25" x14ac:dyDescent="0.2"/>
    <row r="51" s="2" customFormat="1" ht="11.25" x14ac:dyDescent="0.2"/>
    <row r="52" s="2" customFormat="1" ht="11.25" x14ac:dyDescent="0.2"/>
    <row r="53" s="2" customFormat="1" ht="11.25" x14ac:dyDescent="0.2"/>
    <row r="54" s="2" customFormat="1" ht="11.25" x14ac:dyDescent="0.2"/>
    <row r="55" s="2" customFormat="1" ht="11.25" x14ac:dyDescent="0.2"/>
    <row r="56" s="2" customFormat="1" ht="11.25" x14ac:dyDescent="0.2"/>
    <row r="57" s="2" customFormat="1" ht="11.25" x14ac:dyDescent="0.2"/>
    <row r="58" s="2" customFormat="1" ht="11.25" x14ac:dyDescent="0.2"/>
    <row r="59" s="2" customFormat="1" ht="11.25" x14ac:dyDescent="0.2"/>
    <row r="60" s="2" customFormat="1" ht="11.25" x14ac:dyDescent="0.2"/>
    <row r="61" s="2" customFormat="1" ht="11.25" x14ac:dyDescent="0.2"/>
    <row r="62" s="2" customFormat="1" ht="11.25" x14ac:dyDescent="0.2"/>
    <row r="63" s="2" customFormat="1" ht="11.25" x14ac:dyDescent="0.2"/>
    <row r="64" s="2" customFormat="1" ht="11.25" x14ac:dyDescent="0.2"/>
    <row r="65" s="2" customFormat="1" ht="11.25" x14ac:dyDescent="0.2"/>
    <row r="66" s="2" customFormat="1" ht="11.25" x14ac:dyDescent="0.2"/>
    <row r="67" s="2" customFormat="1" ht="11.25" x14ac:dyDescent="0.2"/>
    <row r="68" s="2" customFormat="1" ht="11.25" x14ac:dyDescent="0.2"/>
    <row r="69" s="2" customFormat="1" ht="11.25" x14ac:dyDescent="0.2"/>
    <row r="70" s="2" customFormat="1" ht="11.25" x14ac:dyDescent="0.2"/>
    <row r="71" s="2" customFormat="1" ht="11.25" x14ac:dyDescent="0.2"/>
    <row r="72" s="2" customFormat="1" ht="11.25" x14ac:dyDescent="0.2"/>
    <row r="73" s="2" customFormat="1" ht="11.25" x14ac:dyDescent="0.2"/>
    <row r="74" s="2" customFormat="1" ht="11.25" x14ac:dyDescent="0.2"/>
    <row r="75" s="2" customFormat="1" ht="11.25" x14ac:dyDescent="0.2"/>
    <row r="76" s="2" customFormat="1" ht="11.25" x14ac:dyDescent="0.2"/>
    <row r="77" s="2" customFormat="1" ht="11.25" x14ac:dyDescent="0.2"/>
    <row r="78" s="2" customFormat="1" ht="11.25" x14ac:dyDescent="0.2"/>
    <row r="79" s="2" customFormat="1" ht="11.25" x14ac:dyDescent="0.2"/>
    <row r="80" s="2" customFormat="1" ht="11.25" x14ac:dyDescent="0.2"/>
    <row r="81" s="2" customFormat="1" ht="11.25" x14ac:dyDescent="0.2"/>
    <row r="82" s="2" customFormat="1" ht="11.25" x14ac:dyDescent="0.2"/>
    <row r="83" s="2" customFormat="1" ht="11.25" x14ac:dyDescent="0.2"/>
    <row r="84" s="2" customFormat="1" ht="11.25" x14ac:dyDescent="0.2"/>
    <row r="85" s="2" customFormat="1" ht="11.25" x14ac:dyDescent="0.2"/>
    <row r="86" s="2" customFormat="1" ht="11.25" x14ac:dyDescent="0.2"/>
    <row r="87" s="2" customFormat="1" ht="11.25" x14ac:dyDescent="0.2"/>
    <row r="88" s="2" customFormat="1" ht="11.25" x14ac:dyDescent="0.2"/>
    <row r="89" s="2" customFormat="1" ht="11.25" x14ac:dyDescent="0.2"/>
    <row r="90" s="2" customFormat="1" ht="11.25" x14ac:dyDescent="0.2"/>
    <row r="91" s="2" customFormat="1" ht="11.25" x14ac:dyDescent="0.2"/>
    <row r="92" s="2" customFormat="1" ht="11.25" x14ac:dyDescent="0.2"/>
    <row r="93" s="2" customFormat="1" ht="11.25" x14ac:dyDescent="0.2"/>
    <row r="94" s="2" customFormat="1" ht="11.25" x14ac:dyDescent="0.2"/>
    <row r="95" s="2" customFormat="1" ht="11.25" x14ac:dyDescent="0.2"/>
    <row r="96" s="2" customFormat="1" ht="11.25" x14ac:dyDescent="0.2"/>
    <row r="97" s="2" customFormat="1" ht="11.25" x14ac:dyDescent="0.2"/>
    <row r="98" s="2" customFormat="1" ht="11.25" x14ac:dyDescent="0.2"/>
    <row r="99" s="2" customFormat="1" ht="11.25" x14ac:dyDescent="0.2"/>
    <row r="100" s="2" customFormat="1" ht="11.25" x14ac:dyDescent="0.2"/>
    <row r="101" s="2" customFormat="1" ht="11.25" x14ac:dyDescent="0.2"/>
    <row r="102" s="2" customFormat="1" ht="11.25" x14ac:dyDescent="0.2"/>
    <row r="103" s="2" customFormat="1" ht="11.25" x14ac:dyDescent="0.2"/>
    <row r="104" s="2" customFormat="1" ht="11.25" x14ac:dyDescent="0.2"/>
    <row r="105" s="2" customFormat="1" ht="11.25" x14ac:dyDescent="0.2"/>
    <row r="106" s="2" customFormat="1" ht="11.25" x14ac:dyDescent="0.2"/>
    <row r="107" s="2" customFormat="1" ht="11.25" x14ac:dyDescent="0.2"/>
    <row r="108" s="2" customFormat="1" ht="11.25" x14ac:dyDescent="0.2"/>
    <row r="109" s="2" customFormat="1" ht="11.25" x14ac:dyDescent="0.2"/>
    <row r="110" s="2" customFormat="1" ht="11.25" x14ac:dyDescent="0.2"/>
    <row r="111" s="2" customFormat="1" ht="11.25" x14ac:dyDescent="0.2"/>
    <row r="112" s="2" customFormat="1" ht="11.25" x14ac:dyDescent="0.2"/>
    <row r="113" s="2" customFormat="1" ht="11.25" x14ac:dyDescent="0.2"/>
    <row r="114" s="2" customFormat="1" ht="11.25" x14ac:dyDescent="0.2"/>
    <row r="115" s="2" customFormat="1" ht="11.25" x14ac:dyDescent="0.2"/>
    <row r="116" s="2" customFormat="1" ht="11.25" x14ac:dyDescent="0.2"/>
    <row r="117" s="2" customFormat="1" ht="11.25" x14ac:dyDescent="0.2"/>
    <row r="118" s="2" customFormat="1" ht="11.25" x14ac:dyDescent="0.2"/>
    <row r="119" s="2" customFormat="1" ht="11.25" x14ac:dyDescent="0.2"/>
    <row r="120" s="2" customFormat="1" ht="11.25" x14ac:dyDescent="0.2"/>
    <row r="121" s="2" customFormat="1" ht="11.25" x14ac:dyDescent="0.2"/>
    <row r="122" s="2" customFormat="1" ht="11.25" x14ac:dyDescent="0.2"/>
    <row r="123" s="2" customFormat="1" ht="11.25" x14ac:dyDescent="0.2"/>
    <row r="124" s="2" customFormat="1" ht="11.25" x14ac:dyDescent="0.2"/>
    <row r="125" s="2" customFormat="1" ht="11.25" x14ac:dyDescent="0.2"/>
    <row r="126" s="2" customFormat="1" ht="11.25" x14ac:dyDescent="0.2"/>
    <row r="127" s="2" customFormat="1" ht="11.25" x14ac:dyDescent="0.2"/>
    <row r="128" s="2" customFormat="1" ht="11.25" x14ac:dyDescent="0.2"/>
    <row r="129" s="2" customFormat="1" ht="11.25" x14ac:dyDescent="0.2"/>
    <row r="130" s="2" customFormat="1" ht="11.25" x14ac:dyDescent="0.2"/>
    <row r="131" s="2" customFormat="1" ht="11.25" x14ac:dyDescent="0.2"/>
    <row r="132" s="2" customFormat="1" ht="11.25" x14ac:dyDescent="0.2"/>
    <row r="133" s="2" customFormat="1" ht="11.25" x14ac:dyDescent="0.2"/>
    <row r="134" s="2" customFormat="1" ht="11.25" x14ac:dyDescent="0.2"/>
    <row r="135" s="2" customFormat="1" ht="11.25" x14ac:dyDescent="0.2"/>
    <row r="136" s="2" customFormat="1" ht="11.25" x14ac:dyDescent="0.2"/>
    <row r="137" s="2" customFormat="1" ht="11.25" x14ac:dyDescent="0.2"/>
    <row r="138" s="2" customFormat="1" ht="11.25" x14ac:dyDescent="0.2"/>
    <row r="139" s="2" customFormat="1" ht="11.25" x14ac:dyDescent="0.2"/>
    <row r="140" s="2" customFormat="1" ht="11.25" x14ac:dyDescent="0.2"/>
    <row r="141" s="2" customFormat="1" ht="11.25" x14ac:dyDescent="0.2"/>
    <row r="142" s="2" customFormat="1" ht="11.25" x14ac:dyDescent="0.2"/>
    <row r="143" s="2" customFormat="1" ht="11.25" x14ac:dyDescent="0.2"/>
    <row r="144" s="2" customFormat="1" ht="11.25" x14ac:dyDescent="0.2"/>
    <row r="145" s="2" customFormat="1" ht="11.25" x14ac:dyDescent="0.2"/>
    <row r="146" s="2" customFormat="1" ht="11.25" x14ac:dyDescent="0.2"/>
    <row r="147" s="2" customFormat="1" ht="11.25" x14ac:dyDescent="0.2"/>
    <row r="148" s="2" customFormat="1" ht="11.25" x14ac:dyDescent="0.2"/>
    <row r="149" s="2" customFormat="1" ht="11.25" x14ac:dyDescent="0.2"/>
    <row r="150" s="2" customFormat="1" ht="11.25" x14ac:dyDescent="0.2"/>
    <row r="151" s="2" customFormat="1" ht="11.25" x14ac:dyDescent="0.2"/>
    <row r="152" s="2" customFormat="1" ht="11.25" x14ac:dyDescent="0.2"/>
    <row r="153" s="2" customFormat="1" ht="11.25" x14ac:dyDescent="0.2"/>
    <row r="154" s="2" customFormat="1" ht="11.25" x14ac:dyDescent="0.2"/>
    <row r="155" s="2" customFormat="1" ht="11.25" x14ac:dyDescent="0.2"/>
    <row r="156" s="2" customFormat="1" ht="11.25" x14ac:dyDescent="0.2"/>
    <row r="157" s="2" customFormat="1" ht="11.25" x14ac:dyDescent="0.2"/>
    <row r="158" s="2" customFormat="1" ht="11.25" x14ac:dyDescent="0.2"/>
    <row r="159" s="2" customFormat="1" ht="11.25" x14ac:dyDescent="0.2"/>
    <row r="160" s="2" customFormat="1" ht="11.25" x14ac:dyDescent="0.2"/>
    <row r="161" s="2" customFormat="1" ht="11.25" x14ac:dyDescent="0.2"/>
    <row r="162" s="2" customFormat="1" ht="11.25" x14ac:dyDescent="0.2"/>
    <row r="163" s="2" customFormat="1" ht="11.25" x14ac:dyDescent="0.2"/>
    <row r="164" s="2" customFormat="1" ht="11.25" x14ac:dyDescent="0.2"/>
    <row r="165" s="2" customFormat="1" ht="11.25" x14ac:dyDescent="0.2"/>
    <row r="166" s="2" customFormat="1" ht="11.25" x14ac:dyDescent="0.2"/>
    <row r="167" s="2" customFormat="1" ht="11.25" x14ac:dyDescent="0.2"/>
    <row r="168" s="2" customFormat="1" ht="11.25" x14ac:dyDescent="0.2"/>
    <row r="169" s="2" customFormat="1" ht="11.25" x14ac:dyDescent="0.2"/>
    <row r="170" s="2" customFormat="1" ht="11.25" x14ac:dyDescent="0.2"/>
    <row r="171" s="2" customFormat="1" ht="11.25" x14ac:dyDescent="0.2"/>
    <row r="172" s="2" customFormat="1" ht="11.25" x14ac:dyDescent="0.2"/>
    <row r="173" s="2" customFormat="1" ht="11.25" x14ac:dyDescent="0.2"/>
    <row r="174" s="2" customFormat="1" ht="11.25" x14ac:dyDescent="0.2"/>
    <row r="175" s="2" customFormat="1" ht="11.25" x14ac:dyDescent="0.2"/>
    <row r="176" s="2" customFormat="1" ht="11.25" x14ac:dyDescent="0.2"/>
    <row r="177" s="2" customFormat="1" ht="11.25" x14ac:dyDescent="0.2"/>
    <row r="178" s="2" customFormat="1" ht="11.25" x14ac:dyDescent="0.2"/>
    <row r="179" s="2" customFormat="1" ht="11.25" x14ac:dyDescent="0.2"/>
    <row r="180" s="2" customFormat="1" ht="11.25" x14ac:dyDescent="0.2"/>
    <row r="181" s="2" customFormat="1" ht="11.25" x14ac:dyDescent="0.2"/>
    <row r="182" s="2" customFormat="1" ht="11.25" x14ac:dyDescent="0.2"/>
    <row r="183" s="2" customFormat="1" ht="11.25" x14ac:dyDescent="0.2"/>
    <row r="184" s="2" customFormat="1" ht="11.25" x14ac:dyDescent="0.2"/>
    <row r="185" s="2" customFormat="1" ht="11.25" x14ac:dyDescent="0.2"/>
    <row r="186" s="2" customFormat="1" ht="11.25" x14ac:dyDescent="0.2"/>
    <row r="187" s="2" customFormat="1" ht="11.25" x14ac:dyDescent="0.2"/>
    <row r="188" s="2" customFormat="1" ht="11.25" x14ac:dyDescent="0.2"/>
    <row r="189" s="2" customFormat="1" ht="11.25" x14ac:dyDescent="0.2"/>
    <row r="190" s="2" customFormat="1" ht="11.25" x14ac:dyDescent="0.2"/>
    <row r="191" s="2" customFormat="1" ht="11.25" x14ac:dyDescent="0.2"/>
    <row r="192" s="2" customFormat="1" ht="11.25" x14ac:dyDescent="0.2"/>
    <row r="193" s="2" customFormat="1" ht="11.25" x14ac:dyDescent="0.2"/>
    <row r="194" s="2" customFormat="1" ht="11.25" x14ac:dyDescent="0.2"/>
    <row r="195" s="2" customFormat="1" ht="11.25" x14ac:dyDescent="0.2"/>
    <row r="196" s="2" customFormat="1" ht="11.25" x14ac:dyDescent="0.2"/>
    <row r="197" s="2" customFormat="1" ht="11.25" x14ac:dyDescent="0.2"/>
    <row r="198" s="2" customFormat="1" ht="11.25" x14ac:dyDescent="0.2"/>
    <row r="199" s="2" customFormat="1" ht="11.25" x14ac:dyDescent="0.2"/>
    <row r="200" s="2" customFormat="1" ht="11.25" x14ac:dyDescent="0.2"/>
    <row r="201" s="2" customFormat="1" ht="11.25" x14ac:dyDescent="0.2"/>
    <row r="202" s="2" customFormat="1" ht="11.25" x14ac:dyDescent="0.2"/>
    <row r="203" s="2" customFormat="1" ht="11.25" x14ac:dyDescent="0.2"/>
    <row r="204" s="2" customFormat="1" ht="11.25" x14ac:dyDescent="0.2"/>
    <row r="205" s="2" customFormat="1" ht="11.25" x14ac:dyDescent="0.2"/>
    <row r="206" s="2" customFormat="1" ht="11.25" x14ac:dyDescent="0.2"/>
    <row r="207" s="2" customFormat="1" ht="11.25" x14ac:dyDescent="0.2"/>
    <row r="208" s="2" customFormat="1" ht="11.25" x14ac:dyDescent="0.2"/>
    <row r="209" s="2" customFormat="1" ht="11.25" x14ac:dyDescent="0.2"/>
    <row r="210" s="2" customFormat="1" ht="11.25" x14ac:dyDescent="0.2"/>
    <row r="211" s="2" customFormat="1" ht="11.25" x14ac:dyDescent="0.2"/>
    <row r="212" s="2" customFormat="1" ht="11.25" x14ac:dyDescent="0.2"/>
    <row r="213" s="7" customFormat="1" ht="12.75" x14ac:dyDescent="0.2"/>
    <row r="214" s="7" customFormat="1" ht="12.75" x14ac:dyDescent="0.2"/>
    <row r="215" s="7" customFormat="1" ht="12.75" x14ac:dyDescent="0.2"/>
    <row r="216" s="7" customFormat="1" ht="12.75" x14ac:dyDescent="0.2"/>
    <row r="217" s="7" customFormat="1" ht="12.75" x14ac:dyDescent="0.2"/>
    <row r="218" s="7" customFormat="1" ht="12.75" x14ac:dyDescent="0.2"/>
    <row r="219" s="7" customFormat="1" ht="12.75" x14ac:dyDescent="0.2"/>
    <row r="220" s="7" customFormat="1" ht="12.75" x14ac:dyDescent="0.2"/>
    <row r="221" s="7" customFormat="1" ht="12.75" x14ac:dyDescent="0.2"/>
    <row r="222" s="7" customFormat="1" ht="12.75" x14ac:dyDescent="0.2"/>
    <row r="223" s="7" customFormat="1" ht="12.75" x14ac:dyDescent="0.2"/>
    <row r="224" s="7" customFormat="1" ht="12.75" x14ac:dyDescent="0.2"/>
    <row r="225" s="7" customFormat="1" ht="12.75" x14ac:dyDescent="0.2"/>
    <row r="226" s="7" customFormat="1" ht="12.75" x14ac:dyDescent="0.2"/>
    <row r="227" s="7" customFormat="1" ht="12.75" x14ac:dyDescent="0.2"/>
    <row r="228" s="7" customFormat="1" ht="12.75" x14ac:dyDescent="0.2"/>
    <row r="229" s="7" customFormat="1" ht="12.75" x14ac:dyDescent="0.2"/>
    <row r="230" s="7" customFormat="1" ht="12.75" x14ac:dyDescent="0.2"/>
    <row r="231" s="7" customFormat="1" ht="12.75" x14ac:dyDescent="0.2"/>
    <row r="232" s="7" customFormat="1" ht="12.75" x14ac:dyDescent="0.2"/>
    <row r="233" s="7" customFormat="1" ht="12.75" x14ac:dyDescent="0.2"/>
    <row r="234" s="7" customFormat="1" ht="12.75" x14ac:dyDescent="0.2"/>
    <row r="235" s="7" customFormat="1" ht="12.75" x14ac:dyDescent="0.2"/>
    <row r="236" s="7" customFormat="1" ht="12.75" x14ac:dyDescent="0.2"/>
    <row r="237" s="7" customFormat="1" ht="12.75" x14ac:dyDescent="0.2"/>
    <row r="238" s="7" customFormat="1" ht="12.75" x14ac:dyDescent="0.2"/>
    <row r="239" s="7" customFormat="1" ht="12.75" x14ac:dyDescent="0.2"/>
    <row r="240" s="7" customFormat="1" ht="12.75" x14ac:dyDescent="0.2"/>
    <row r="241" s="7" customFormat="1" ht="12.75" x14ac:dyDescent="0.2"/>
    <row r="242" s="7" customFormat="1" ht="12.75" x14ac:dyDescent="0.2"/>
    <row r="243" s="7" customFormat="1" ht="12.75" x14ac:dyDescent="0.2"/>
    <row r="244" s="7" customFormat="1" ht="12.75" x14ac:dyDescent="0.2"/>
    <row r="245" s="7" customFormat="1" ht="12.75" x14ac:dyDescent="0.2"/>
    <row r="246" s="7" customFormat="1" ht="12.75" x14ac:dyDescent="0.2"/>
    <row r="247" s="7" customFormat="1" ht="12.75" x14ac:dyDescent="0.2"/>
    <row r="248" s="7" customFormat="1" ht="12.75" x14ac:dyDescent="0.2"/>
    <row r="249" s="7" customFormat="1" ht="12.75" x14ac:dyDescent="0.2"/>
    <row r="250" s="7" customFormat="1" ht="12.75" x14ac:dyDescent="0.2"/>
    <row r="251" s="7" customFormat="1" ht="12.75" x14ac:dyDescent="0.2"/>
    <row r="252" s="7" customFormat="1" ht="12.75" x14ac:dyDescent="0.2"/>
    <row r="253" s="7" customFormat="1" ht="12.75" x14ac:dyDescent="0.2"/>
    <row r="254" s="7" customFormat="1" ht="12.75" x14ac:dyDescent="0.2"/>
    <row r="255" s="7" customFormat="1" ht="12.75" x14ac:dyDescent="0.2"/>
    <row r="256" s="7" customFormat="1" ht="12.75" x14ac:dyDescent="0.2"/>
    <row r="257" s="7" customFormat="1" ht="12.75" x14ac:dyDescent="0.2"/>
    <row r="258" s="7" customFormat="1" ht="12.75" x14ac:dyDescent="0.2"/>
    <row r="259" s="7" customFormat="1" ht="12.75" x14ac:dyDescent="0.2"/>
    <row r="260" s="7" customFormat="1" ht="12.75" x14ac:dyDescent="0.2"/>
    <row r="261" s="7" customFormat="1" ht="12.75" x14ac:dyDescent="0.2"/>
    <row r="262" s="7" customFormat="1" ht="12.75" x14ac:dyDescent="0.2"/>
    <row r="263" s="7" customFormat="1" ht="12.75" x14ac:dyDescent="0.2"/>
    <row r="264" s="7" customFormat="1" ht="12.75" x14ac:dyDescent="0.2"/>
    <row r="265" s="7" customFormat="1" ht="12.75" x14ac:dyDescent="0.2"/>
    <row r="266" s="7" customFormat="1" ht="12.75" x14ac:dyDescent="0.2"/>
    <row r="267" s="7" customFormat="1" ht="12.75" x14ac:dyDescent="0.2"/>
    <row r="268" s="7" customFormat="1" ht="12.75" x14ac:dyDescent="0.2"/>
    <row r="269" s="7" customFormat="1" ht="12.75" x14ac:dyDescent="0.2"/>
    <row r="270" s="7" customFormat="1" ht="12.75" x14ac:dyDescent="0.2"/>
    <row r="271" s="7" customFormat="1" ht="12.75" x14ac:dyDescent="0.2"/>
    <row r="272" s="7" customFormat="1" ht="12.75" x14ac:dyDescent="0.2"/>
    <row r="273" s="7" customFormat="1" ht="12.75" x14ac:dyDescent="0.2"/>
    <row r="274" s="7" customFormat="1" ht="12.75" x14ac:dyDescent="0.2"/>
    <row r="275" s="7" customFormat="1" ht="12.75" x14ac:dyDescent="0.2"/>
    <row r="276" s="7" customFormat="1" ht="12.75" x14ac:dyDescent="0.2"/>
    <row r="277" s="7" customFormat="1" ht="12.75" x14ac:dyDescent="0.2"/>
    <row r="278" s="7" customFormat="1" ht="12.75" x14ac:dyDescent="0.2"/>
    <row r="279" s="7" customFormat="1" ht="12.75" x14ac:dyDescent="0.2"/>
    <row r="280" s="7" customFormat="1" ht="12.75" x14ac:dyDescent="0.2"/>
    <row r="281" s="7" customFormat="1" ht="12.75" x14ac:dyDescent="0.2"/>
    <row r="282" s="7" customFormat="1" ht="12.75" x14ac:dyDescent="0.2"/>
    <row r="283" s="7" customFormat="1" ht="12.75" x14ac:dyDescent="0.2"/>
    <row r="284" s="7" customFormat="1" ht="12.75" x14ac:dyDescent="0.2"/>
    <row r="285" s="7" customFormat="1" ht="12.75" x14ac:dyDescent="0.2"/>
    <row r="286" s="7" customFormat="1" ht="12.75" x14ac:dyDescent="0.2"/>
    <row r="287" s="7" customFormat="1" ht="12.75" x14ac:dyDescent="0.2"/>
    <row r="288" s="7" customFormat="1" ht="12.75" x14ac:dyDescent="0.2"/>
    <row r="289" s="7" customFormat="1" ht="12.75" x14ac:dyDescent="0.2"/>
    <row r="290" s="7" customFormat="1" ht="12.75" x14ac:dyDescent="0.2"/>
    <row r="291" s="7" customFormat="1" ht="12.75" x14ac:dyDescent="0.2"/>
    <row r="292" s="7" customFormat="1" ht="12.75" x14ac:dyDescent="0.2"/>
    <row r="293" s="7" customFormat="1" ht="12.75" x14ac:dyDescent="0.2"/>
    <row r="294" s="7" customFormat="1" ht="12.75" x14ac:dyDescent="0.2"/>
    <row r="295" s="7" customFormat="1" ht="12.75" x14ac:dyDescent="0.2"/>
    <row r="296" s="7" customFormat="1" ht="12.75" x14ac:dyDescent="0.2"/>
    <row r="297" s="7" customFormat="1" ht="12.75" x14ac:dyDescent="0.2"/>
    <row r="298" s="7" customFormat="1" ht="12.75" x14ac:dyDescent="0.2"/>
    <row r="299" s="7" customFormat="1" ht="12.75" x14ac:dyDescent="0.2"/>
    <row r="300" s="7" customFormat="1" ht="12.75" x14ac:dyDescent="0.2"/>
    <row r="301" s="7" customFormat="1" ht="12.75" x14ac:dyDescent="0.2"/>
    <row r="302" s="7" customFormat="1" ht="12.75" x14ac:dyDescent="0.2"/>
    <row r="303" s="7" customFormat="1" ht="12.75" x14ac:dyDescent="0.2"/>
    <row r="304" s="7" customFormat="1" ht="12.75" x14ac:dyDescent="0.2"/>
    <row r="305" s="7" customFormat="1" ht="12.75" x14ac:dyDescent="0.2"/>
    <row r="306" s="7" customFormat="1" ht="12.75" x14ac:dyDescent="0.2"/>
    <row r="307" s="7" customFormat="1" ht="12.75" x14ac:dyDescent="0.2"/>
    <row r="308" s="7" customFormat="1" ht="12.75" x14ac:dyDescent="0.2"/>
    <row r="309" s="7" customFormat="1" ht="12.75" x14ac:dyDescent="0.2"/>
    <row r="310" s="7" customFormat="1" ht="12.75" x14ac:dyDescent="0.2"/>
    <row r="311" s="7" customFormat="1" ht="12.75" x14ac:dyDescent="0.2"/>
    <row r="312" s="7" customFormat="1" ht="12.75" x14ac:dyDescent="0.2"/>
    <row r="313" s="7" customFormat="1" ht="12.75" x14ac:dyDescent="0.2"/>
    <row r="314" s="7" customFormat="1" ht="12.75" x14ac:dyDescent="0.2"/>
    <row r="315" s="7" customFormat="1" ht="12.75" x14ac:dyDescent="0.2"/>
    <row r="316" s="7" customFormat="1" ht="12.75" x14ac:dyDescent="0.2"/>
    <row r="317" s="7" customFormat="1" ht="12.75" x14ac:dyDescent="0.2"/>
    <row r="318" s="7" customFormat="1" ht="12.75" x14ac:dyDescent="0.2"/>
    <row r="319" s="7" customFormat="1" ht="12.75" x14ac:dyDescent="0.2"/>
    <row r="320" s="7" customFormat="1" ht="12.75" x14ac:dyDescent="0.2"/>
    <row r="321" s="7" customFormat="1" ht="12.75" x14ac:dyDescent="0.2"/>
    <row r="322" s="7" customFormat="1" ht="12.75" x14ac:dyDescent="0.2"/>
    <row r="323" s="7" customFormat="1" ht="12.75" x14ac:dyDescent="0.2"/>
    <row r="324" s="7" customFormat="1" ht="12.75" x14ac:dyDescent="0.2"/>
    <row r="325" s="7" customFormat="1" ht="12.75" x14ac:dyDescent="0.2"/>
    <row r="326" s="7" customFormat="1" ht="12.75" x14ac:dyDescent="0.2"/>
    <row r="327" s="7" customFormat="1" ht="12.75" x14ac:dyDescent="0.2"/>
    <row r="328" s="7" customFormat="1" ht="12.75" x14ac:dyDescent="0.2"/>
    <row r="329" s="7" customFormat="1" ht="12.75" x14ac:dyDescent="0.2"/>
    <row r="330" s="7" customFormat="1" ht="12.75" x14ac:dyDescent="0.2"/>
    <row r="331" s="7" customFormat="1" ht="12.75" x14ac:dyDescent="0.2"/>
    <row r="332" s="7" customFormat="1" ht="12.75" x14ac:dyDescent="0.2"/>
    <row r="333" s="7" customFormat="1" ht="12.75" x14ac:dyDescent="0.2"/>
    <row r="334" s="7" customFormat="1" ht="12.75" x14ac:dyDescent="0.2"/>
    <row r="335" s="7" customFormat="1" ht="12.75" x14ac:dyDescent="0.2"/>
    <row r="336" s="7" customFormat="1" ht="12.75" x14ac:dyDescent="0.2"/>
    <row r="337" s="7" customFormat="1" ht="12.75" x14ac:dyDescent="0.2"/>
    <row r="338" s="7" customFormat="1" ht="12.75" x14ac:dyDescent="0.2"/>
    <row r="339" s="7" customFormat="1" ht="12.75" x14ac:dyDescent="0.2"/>
    <row r="340" s="7" customFormat="1" ht="12.75" x14ac:dyDescent="0.2"/>
    <row r="341" s="7" customFormat="1" ht="12.75" x14ac:dyDescent="0.2"/>
    <row r="342" s="7" customFormat="1" ht="12.75" x14ac:dyDescent="0.2"/>
    <row r="343" s="7" customFormat="1" ht="12.75" x14ac:dyDescent="0.2"/>
    <row r="344" s="7" customFormat="1" ht="12.75" x14ac:dyDescent="0.2"/>
    <row r="345" s="7" customFormat="1" ht="12.75" x14ac:dyDescent="0.2"/>
    <row r="346" s="7" customFormat="1" ht="12.75" x14ac:dyDescent="0.2"/>
    <row r="347" s="7" customFormat="1" ht="12.75" x14ac:dyDescent="0.2"/>
    <row r="348" s="7" customFormat="1" ht="12.75" x14ac:dyDescent="0.2"/>
    <row r="349" s="7" customFormat="1" ht="12.75" x14ac:dyDescent="0.2"/>
    <row r="350" s="7" customFormat="1" ht="12.75" x14ac:dyDescent="0.2"/>
    <row r="351" s="7" customFormat="1" ht="12.75" x14ac:dyDescent="0.2"/>
    <row r="352" s="7" customFormat="1" ht="12.75" x14ac:dyDescent="0.2"/>
    <row r="353" s="7" customFormat="1" ht="12.75" x14ac:dyDescent="0.2"/>
    <row r="354" s="7" customFormat="1" ht="12.75" x14ac:dyDescent="0.2"/>
    <row r="355" s="7" customFormat="1" ht="12.75" x14ac:dyDescent="0.2"/>
    <row r="356" s="7" customFormat="1" ht="12.75" x14ac:dyDescent="0.2"/>
    <row r="357" s="7" customFormat="1" ht="12.75" x14ac:dyDescent="0.2"/>
    <row r="358" s="7" customFormat="1" ht="12.75" x14ac:dyDescent="0.2"/>
    <row r="359" s="7" customFormat="1" ht="12.75" x14ac:dyDescent="0.2"/>
    <row r="360" s="7" customFormat="1" ht="12.75" x14ac:dyDescent="0.2"/>
    <row r="361" s="7" customFormat="1" ht="12.75" x14ac:dyDescent="0.2"/>
    <row r="362" s="7" customFormat="1" ht="12.75" x14ac:dyDescent="0.2"/>
    <row r="363" s="7" customFormat="1" ht="12.75" x14ac:dyDescent="0.2"/>
    <row r="364" s="7" customFormat="1" ht="12.75" x14ac:dyDescent="0.2"/>
    <row r="365" s="7" customFormat="1" ht="12.75" x14ac:dyDescent="0.2"/>
    <row r="366" s="7" customFormat="1" ht="12.75" x14ac:dyDescent="0.2"/>
    <row r="367" s="7" customFormat="1" ht="12.75" x14ac:dyDescent="0.2"/>
    <row r="368" s="7" customFormat="1" ht="12.75" x14ac:dyDescent="0.2"/>
    <row r="369" s="7" customFormat="1" ht="12.75" x14ac:dyDescent="0.2"/>
    <row r="370" s="7" customFormat="1" ht="12.75" x14ac:dyDescent="0.2"/>
    <row r="371" s="7" customFormat="1" ht="12.75" x14ac:dyDescent="0.2"/>
    <row r="372" s="7" customFormat="1" ht="12.75" x14ac:dyDescent="0.2"/>
    <row r="373" s="7" customFormat="1" ht="12.75" x14ac:dyDescent="0.2"/>
    <row r="374" s="7" customFormat="1" ht="12.75" x14ac:dyDescent="0.2"/>
    <row r="375" s="7" customFormat="1" ht="12.75" x14ac:dyDescent="0.2"/>
    <row r="376" s="7" customFormat="1" ht="12.75" x14ac:dyDescent="0.2"/>
    <row r="377" s="7" customFormat="1" ht="12.75" x14ac:dyDescent="0.2"/>
    <row r="378" s="7" customFormat="1" ht="12.75" x14ac:dyDescent="0.2"/>
    <row r="379" s="7" customFormat="1" ht="12.75" x14ac:dyDescent="0.2"/>
    <row r="380" s="7" customFormat="1" ht="12.75" x14ac:dyDescent="0.2"/>
    <row r="381" s="7" customFormat="1" ht="12.75" x14ac:dyDescent="0.2"/>
    <row r="382" s="7" customFormat="1" ht="12.75" x14ac:dyDescent="0.2"/>
    <row r="383" s="7" customFormat="1" ht="12.75" x14ac:dyDescent="0.2"/>
    <row r="384" s="7" customFormat="1" ht="12.75" x14ac:dyDescent="0.2"/>
    <row r="385" s="7" customFormat="1" ht="12.75" x14ac:dyDescent="0.2"/>
    <row r="386" s="7" customFormat="1" ht="12.75" x14ac:dyDescent="0.2"/>
    <row r="387" s="7" customFormat="1" ht="12.75" x14ac:dyDescent="0.2"/>
    <row r="388" s="7" customFormat="1" ht="12.75" x14ac:dyDescent="0.2"/>
    <row r="389" s="7" customFormat="1" ht="12.75" x14ac:dyDescent="0.2"/>
    <row r="390" s="7" customFormat="1" ht="12.75" x14ac:dyDescent="0.2"/>
    <row r="391" s="7" customFormat="1" ht="12.75" x14ac:dyDescent="0.2"/>
    <row r="392" s="7" customFormat="1" ht="12.75" x14ac:dyDescent="0.2"/>
    <row r="393" s="7" customFormat="1" ht="12.75" x14ac:dyDescent="0.2"/>
    <row r="394" s="7" customFormat="1" ht="12.75" x14ac:dyDescent="0.2"/>
    <row r="395" s="7" customFormat="1" ht="12.75" x14ac:dyDescent="0.2"/>
    <row r="396" s="7" customFormat="1" ht="12.75" x14ac:dyDescent="0.2"/>
    <row r="397" s="7" customFormat="1" ht="12.75" x14ac:dyDescent="0.2"/>
    <row r="398" s="7" customFormat="1" ht="12.75" x14ac:dyDescent="0.2"/>
    <row r="399" s="7" customFormat="1" ht="12.75" x14ac:dyDescent="0.2"/>
    <row r="400" s="7" customFormat="1" ht="12.75" x14ac:dyDescent="0.2"/>
    <row r="401" s="7" customFormat="1" ht="12.75" x14ac:dyDescent="0.2"/>
    <row r="402" s="7" customFormat="1" ht="12.75" x14ac:dyDescent="0.2"/>
    <row r="403" s="7" customFormat="1" ht="12.75" x14ac:dyDescent="0.2"/>
    <row r="404" s="7" customFormat="1" ht="12.75" x14ac:dyDescent="0.2"/>
    <row r="405" s="7" customFormat="1" ht="12.75" x14ac:dyDescent="0.2"/>
    <row r="406" s="7" customFormat="1" ht="12.75" x14ac:dyDescent="0.2"/>
    <row r="407" s="7" customFormat="1" ht="12.75" x14ac:dyDescent="0.2"/>
    <row r="408" s="7" customFormat="1" ht="12.75" x14ac:dyDescent="0.2"/>
  </sheetData>
  <mergeCells count="39">
    <mergeCell ref="A17:Y17"/>
    <mergeCell ref="C18:E18"/>
    <mergeCell ref="U11:Y11"/>
    <mergeCell ref="F11:L11"/>
    <mergeCell ref="A18:A19"/>
    <mergeCell ref="B18:B19"/>
    <mergeCell ref="G13:I14"/>
    <mergeCell ref="M13:M15"/>
    <mergeCell ref="U12:W12"/>
    <mergeCell ref="X12:X15"/>
    <mergeCell ref="R12:T14"/>
    <mergeCell ref="O14:Q14"/>
    <mergeCell ref="F12:I12"/>
    <mergeCell ref="A7:Y7"/>
    <mergeCell ref="C11:C15"/>
    <mergeCell ref="B11:B15"/>
    <mergeCell ref="E11:E15"/>
    <mergeCell ref="A9:Y9"/>
    <mergeCell ref="Y12:Y15"/>
    <mergeCell ref="D11:D15"/>
    <mergeCell ref="J12:L14"/>
    <mergeCell ref="N13:Q13"/>
    <mergeCell ref="N14:N15"/>
    <mergeCell ref="A24:Y24"/>
    <mergeCell ref="A22:Y22"/>
    <mergeCell ref="A23:Y23"/>
    <mergeCell ref="A21:Y21"/>
    <mergeCell ref="X1:Y1"/>
    <mergeCell ref="M11:T11"/>
    <mergeCell ref="M12:Q12"/>
    <mergeCell ref="U13:U15"/>
    <mergeCell ref="V13:V15"/>
    <mergeCell ref="W13:W15"/>
    <mergeCell ref="A2:Y2"/>
    <mergeCell ref="A3:Y3"/>
    <mergeCell ref="A4:Y4"/>
    <mergeCell ref="F13:F15"/>
    <mergeCell ref="A11:A15"/>
    <mergeCell ref="A6:Y6"/>
  </mergeCells>
  <printOptions horizontalCentered="1"/>
  <pageMargins left="0.15748031496062992" right="0.15748031496062992" top="0.19685039370078741" bottom="0.19685039370078741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428"/>
  <sheetViews>
    <sheetView workbookViewId="0">
      <pane ySplit="16" topLeftCell="A29" activePane="bottomLeft" state="frozen"/>
      <selection pane="bottomLeft" activeCell="AD30" sqref="AD30"/>
    </sheetView>
  </sheetViews>
  <sheetFormatPr defaultColWidth="8.85546875" defaultRowHeight="15" x14ac:dyDescent="0.25"/>
  <cols>
    <col min="1" max="1" width="3.7109375" style="1" customWidth="1"/>
    <col min="2" max="2" width="15.85546875" style="1" customWidth="1"/>
    <col min="3" max="3" width="3.28515625" style="1" customWidth="1"/>
    <col min="4" max="4" width="14.85546875" style="1" customWidth="1"/>
    <col min="5" max="5" width="19" style="1" customWidth="1"/>
    <col min="6" max="6" width="9.5703125" style="1" customWidth="1"/>
    <col min="7" max="8" width="8.42578125" style="1" customWidth="1"/>
    <col min="9" max="9" width="9" style="1" customWidth="1"/>
    <col min="10" max="10" width="8.7109375" style="1" customWidth="1"/>
    <col min="11" max="11" width="5.42578125" style="1" customWidth="1"/>
    <col min="12" max="12" width="6.5703125" style="1" customWidth="1"/>
    <col min="13" max="14" width="5.42578125" style="1" customWidth="1"/>
    <col min="15" max="15" width="9.7109375" style="1" customWidth="1"/>
    <col min="16" max="16" width="8.85546875" style="1" customWidth="1"/>
    <col min="17" max="18" width="8.5703125" style="1" customWidth="1"/>
    <col min="19" max="19" width="10" style="1" customWidth="1"/>
    <col min="20" max="20" width="8.7109375" style="1" customWidth="1"/>
    <col min="21" max="21" width="5.42578125" style="1" customWidth="1"/>
    <col min="22" max="22" width="7.5703125" style="1" customWidth="1"/>
    <col min="23" max="24" width="5.42578125" style="1" customWidth="1"/>
    <col min="25" max="25" width="16" style="1" customWidth="1"/>
    <col min="26" max="26" width="8.140625" style="1" customWidth="1"/>
    <col min="27" max="27" width="7.140625" style="1" customWidth="1"/>
    <col min="28" max="28" width="10" style="1" customWidth="1"/>
    <col min="29" max="29" width="14.140625" style="1" customWidth="1"/>
    <col min="30" max="16384" width="8.85546875" style="1"/>
  </cols>
  <sheetData>
    <row r="1" spans="1:29" ht="15" customHeight="1" x14ac:dyDescent="0.25">
      <c r="AB1" s="94" t="s">
        <v>39</v>
      </c>
      <c r="AC1" s="94"/>
    </row>
    <row r="2" spans="1:29" ht="13.5" customHeight="1" x14ac:dyDescent="0.25">
      <c r="A2" s="84" t="s">
        <v>25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ht="13.9" customHeight="1" x14ac:dyDescent="0.25">
      <c r="A3" s="84" t="s">
        <v>24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</row>
    <row r="4" spans="1:29" ht="13.9" customHeight="1" x14ac:dyDescent="0.25">
      <c r="A4" s="84" t="s">
        <v>23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</row>
    <row r="5" spans="1:29" ht="9.75" customHeight="1" x14ac:dyDescent="0.25"/>
    <row r="6" spans="1:29" ht="13.9" customHeight="1" x14ac:dyDescent="0.25">
      <c r="A6" s="110" t="s">
        <v>68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</row>
    <row r="7" spans="1:29" ht="13.9" customHeight="1" x14ac:dyDescent="0.25">
      <c r="A7" s="84" t="s">
        <v>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</row>
    <row r="8" spans="1:29" ht="11.25" customHeight="1" x14ac:dyDescent="0.25"/>
    <row r="9" spans="1:29" ht="13.9" customHeight="1" x14ac:dyDescent="0.25">
      <c r="A9" s="84" t="s">
        <v>67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</row>
    <row r="10" spans="1:29" ht="10.5" customHeight="1" x14ac:dyDescent="0.25"/>
    <row r="11" spans="1:29" s="2" customFormat="1" ht="15.6" customHeight="1" x14ac:dyDescent="0.2">
      <c r="A11" s="109" t="s">
        <v>21</v>
      </c>
      <c r="B11" s="109" t="s">
        <v>22</v>
      </c>
      <c r="C11" s="109" t="s">
        <v>21</v>
      </c>
      <c r="D11" s="109" t="s">
        <v>20</v>
      </c>
      <c r="E11" s="109" t="s">
        <v>19</v>
      </c>
      <c r="F11" s="109" t="s">
        <v>18</v>
      </c>
      <c r="G11" s="109"/>
      <c r="H11" s="109"/>
      <c r="I11" s="109"/>
      <c r="J11" s="109"/>
      <c r="K11" s="109"/>
      <c r="L11" s="109"/>
      <c r="M11" s="109"/>
      <c r="N11" s="109"/>
      <c r="O11" s="109" t="s">
        <v>17</v>
      </c>
      <c r="P11" s="109"/>
      <c r="Q11" s="109"/>
      <c r="R11" s="109"/>
      <c r="S11" s="109"/>
      <c r="T11" s="109"/>
      <c r="U11" s="109"/>
      <c r="V11" s="109"/>
      <c r="W11" s="109"/>
      <c r="X11" s="109"/>
      <c r="Y11" s="109" t="s">
        <v>16</v>
      </c>
      <c r="Z11" s="109"/>
      <c r="AA11" s="109"/>
      <c r="AB11" s="109"/>
      <c r="AC11" s="109"/>
    </row>
    <row r="12" spans="1:29" s="2" customFormat="1" ht="25.9" customHeight="1" x14ac:dyDescent="0.2">
      <c r="A12" s="109"/>
      <c r="B12" s="109"/>
      <c r="C12" s="109"/>
      <c r="D12" s="109"/>
      <c r="E12" s="109"/>
      <c r="F12" s="109" t="s">
        <v>15</v>
      </c>
      <c r="G12" s="109"/>
      <c r="H12" s="109"/>
      <c r="I12" s="109"/>
      <c r="J12" s="109"/>
      <c r="K12" s="109" t="s">
        <v>14</v>
      </c>
      <c r="L12" s="109"/>
      <c r="M12" s="109"/>
      <c r="N12" s="109"/>
      <c r="O12" s="109" t="s">
        <v>15</v>
      </c>
      <c r="P12" s="109"/>
      <c r="Q12" s="109"/>
      <c r="R12" s="109"/>
      <c r="S12" s="109"/>
      <c r="T12" s="109"/>
      <c r="U12" s="109" t="s">
        <v>37</v>
      </c>
      <c r="V12" s="109"/>
      <c r="W12" s="109"/>
      <c r="X12" s="109"/>
      <c r="Y12" s="109" t="s">
        <v>26</v>
      </c>
      <c r="Z12" s="109"/>
      <c r="AA12" s="109"/>
      <c r="AB12" s="109" t="s">
        <v>13</v>
      </c>
      <c r="AC12" s="109" t="s">
        <v>12</v>
      </c>
    </row>
    <row r="13" spans="1:29" s="2" customFormat="1" ht="19.899999999999999" customHeight="1" x14ac:dyDescent="0.2">
      <c r="A13" s="109"/>
      <c r="B13" s="109"/>
      <c r="C13" s="109"/>
      <c r="D13" s="109"/>
      <c r="E13" s="109"/>
      <c r="F13" s="109" t="s">
        <v>7</v>
      </c>
      <c r="G13" s="109" t="s">
        <v>6</v>
      </c>
      <c r="H13" s="109"/>
      <c r="I13" s="109"/>
      <c r="J13" s="109"/>
      <c r="K13" s="109"/>
      <c r="L13" s="109"/>
      <c r="M13" s="109"/>
      <c r="N13" s="109"/>
      <c r="O13" s="109" t="s">
        <v>130</v>
      </c>
      <c r="P13" s="112" t="s">
        <v>11</v>
      </c>
      <c r="Q13" s="112"/>
      <c r="R13" s="112"/>
      <c r="S13" s="112"/>
      <c r="T13" s="112"/>
      <c r="U13" s="109"/>
      <c r="V13" s="109"/>
      <c r="W13" s="109"/>
      <c r="X13" s="109"/>
      <c r="Y13" s="109" t="s">
        <v>10</v>
      </c>
      <c r="Z13" s="109" t="s">
        <v>9</v>
      </c>
      <c r="AA13" s="109" t="s">
        <v>8</v>
      </c>
      <c r="AB13" s="109"/>
      <c r="AC13" s="109"/>
    </row>
    <row r="14" spans="1:29" s="2" customFormat="1" ht="42.75" customHeight="1" x14ac:dyDescent="0.2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 t="s">
        <v>7</v>
      </c>
      <c r="Q14" s="109" t="s">
        <v>6</v>
      </c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</row>
    <row r="15" spans="1:29" s="2" customFormat="1" ht="17.25" customHeight="1" x14ac:dyDescent="0.2">
      <c r="A15" s="109"/>
      <c r="B15" s="109"/>
      <c r="C15" s="109"/>
      <c r="D15" s="109"/>
      <c r="E15" s="109"/>
      <c r="F15" s="109"/>
      <c r="G15" s="21" t="s">
        <v>32</v>
      </c>
      <c r="H15" s="48" t="s">
        <v>129</v>
      </c>
      <c r="I15" s="21" t="s">
        <v>136</v>
      </c>
      <c r="J15" s="21" t="s">
        <v>137</v>
      </c>
      <c r="K15" s="21" t="s">
        <v>32</v>
      </c>
      <c r="L15" s="48" t="s">
        <v>129</v>
      </c>
      <c r="M15" s="21" t="s">
        <v>136</v>
      </c>
      <c r="N15" s="21" t="s">
        <v>137</v>
      </c>
      <c r="O15" s="109"/>
      <c r="P15" s="109"/>
      <c r="Q15" s="21" t="s">
        <v>32</v>
      </c>
      <c r="R15" s="48" t="s">
        <v>129</v>
      </c>
      <c r="S15" s="21" t="s">
        <v>136</v>
      </c>
      <c r="T15" s="21" t="s">
        <v>137</v>
      </c>
      <c r="U15" s="21" t="s">
        <v>32</v>
      </c>
      <c r="V15" s="48" t="s">
        <v>129</v>
      </c>
      <c r="W15" s="21" t="s">
        <v>136</v>
      </c>
      <c r="X15" s="21" t="s">
        <v>137</v>
      </c>
      <c r="Y15" s="109"/>
      <c r="Z15" s="109"/>
      <c r="AA15" s="109"/>
      <c r="AB15" s="109"/>
      <c r="AC15" s="109"/>
    </row>
    <row r="16" spans="1:29" s="4" customFormat="1" ht="11.25" customHeight="1" x14ac:dyDescent="0.25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  <c r="H16" s="48">
        <v>8</v>
      </c>
      <c r="I16" s="21">
        <v>9</v>
      </c>
      <c r="J16" s="21">
        <v>10</v>
      </c>
      <c r="K16" s="21">
        <v>11</v>
      </c>
      <c r="L16" s="48">
        <v>12</v>
      </c>
      <c r="M16" s="21">
        <v>13</v>
      </c>
      <c r="N16" s="21">
        <v>14</v>
      </c>
      <c r="O16" s="21">
        <v>15</v>
      </c>
      <c r="P16" s="21">
        <v>16</v>
      </c>
      <c r="Q16" s="21">
        <v>17</v>
      </c>
      <c r="R16" s="48">
        <v>18</v>
      </c>
      <c r="S16" s="21">
        <v>19</v>
      </c>
      <c r="T16" s="21">
        <v>20</v>
      </c>
      <c r="U16" s="21">
        <v>21</v>
      </c>
      <c r="V16" s="48">
        <v>22</v>
      </c>
      <c r="W16" s="21">
        <v>23</v>
      </c>
      <c r="X16" s="21">
        <v>24</v>
      </c>
      <c r="Y16" s="21">
        <v>25</v>
      </c>
      <c r="Z16" s="21">
        <v>26</v>
      </c>
      <c r="AA16" s="21">
        <v>27</v>
      </c>
      <c r="AB16" s="21">
        <v>28</v>
      </c>
      <c r="AC16" s="21">
        <v>29</v>
      </c>
    </row>
    <row r="17" spans="1:31" s="4" customFormat="1" ht="18.75" customHeight="1" x14ac:dyDescent="0.25">
      <c r="A17" s="113" t="s">
        <v>61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</row>
    <row r="18" spans="1:31" s="2" customFormat="1" ht="45" customHeight="1" x14ac:dyDescent="0.2">
      <c r="A18" s="115">
        <v>1</v>
      </c>
      <c r="B18" s="115" t="s">
        <v>47</v>
      </c>
      <c r="C18" s="114" t="s">
        <v>2</v>
      </c>
      <c r="D18" s="114"/>
      <c r="E18" s="114"/>
      <c r="F18" s="55">
        <f>SUM(G18:J18)</f>
        <v>472871.49859999993</v>
      </c>
      <c r="G18" s="55"/>
      <c r="H18" s="55">
        <f>SUM(H19:H29)</f>
        <v>451859.45999999996</v>
      </c>
      <c r="I18" s="55">
        <f>SUM(I19:I29)</f>
        <v>20728.942000000003</v>
      </c>
      <c r="J18" s="55">
        <f>SUM(J19:J29)</f>
        <v>283.09659999999997</v>
      </c>
      <c r="K18" s="55"/>
      <c r="L18" s="55">
        <f t="shared" ref="L18:L36" si="0">H18/F18*100</f>
        <v>95.556501361953721</v>
      </c>
      <c r="M18" s="55">
        <f>I18/F18*100</f>
        <v>4.3836310839986847</v>
      </c>
      <c r="N18" s="55">
        <f>J18/F18*100</f>
        <v>5.98675540475892E-2</v>
      </c>
      <c r="O18" s="55">
        <f>SUM(O19:O29)</f>
        <v>90051.056000000011</v>
      </c>
      <c r="P18" s="55">
        <f>SUM(R18:T18)</f>
        <v>90097.577000000005</v>
      </c>
      <c r="Q18" s="13"/>
      <c r="R18" s="55">
        <f>SUM(R19:R29)</f>
        <v>86027.900000000009</v>
      </c>
      <c r="S18" s="55">
        <f>SUM(S19:S29)</f>
        <v>4023.1559999999999</v>
      </c>
      <c r="T18" s="55">
        <f>SUM(T19:T29)</f>
        <v>46.521000000000001</v>
      </c>
      <c r="U18" s="13"/>
      <c r="V18" s="55">
        <f>R18/P18*100</f>
        <v>95.483033911111733</v>
      </c>
      <c r="W18" s="55">
        <f>S18/R18*100</f>
        <v>4.6765712053880186</v>
      </c>
      <c r="X18" s="55">
        <f t="shared" ref="X18" si="1">T18/S18*100</f>
        <v>1.1563309998419151</v>
      </c>
      <c r="Y18" s="11" t="str">
        <f t="shared" ref="Y18:Z18" si="2">Y19</f>
        <v>Количество кв. метров расселенного аварийного жилищного фонда</v>
      </c>
      <c r="Z18" s="11" t="str">
        <f t="shared" si="2"/>
        <v>тыс. кв. м</v>
      </c>
      <c r="AA18" s="20">
        <f>SUM(AA19:AA29)</f>
        <v>15.5</v>
      </c>
      <c r="AB18" s="20">
        <f>AB19+AB20+AB21+AB22+AB23+AB24+AB25+AB26+AB27+AB28+AB29</f>
        <v>0.22</v>
      </c>
      <c r="AC18" s="30" t="str">
        <f>AC19</f>
        <v>будет достигнуто в 4 квартале 2020 года</v>
      </c>
    </row>
    <row r="19" spans="1:31" s="2" customFormat="1" ht="45.75" customHeight="1" x14ac:dyDescent="0.2">
      <c r="A19" s="123"/>
      <c r="B19" s="123"/>
      <c r="C19" s="51">
        <v>1</v>
      </c>
      <c r="D19" s="51" t="s">
        <v>58</v>
      </c>
      <c r="E19" s="51" t="s">
        <v>111</v>
      </c>
      <c r="F19" s="56">
        <f t="shared" ref="F19:F28" si="3">SUM(H19:J19)</f>
        <v>30411.558000000001</v>
      </c>
      <c r="G19" s="54"/>
      <c r="H19" s="56">
        <v>29191</v>
      </c>
      <c r="I19" s="56">
        <v>1208.3</v>
      </c>
      <c r="J19" s="56">
        <v>12.257999999999999</v>
      </c>
      <c r="K19" s="54"/>
      <c r="L19" s="56">
        <f t="shared" si="0"/>
        <v>95.986532488733388</v>
      </c>
      <c r="M19" s="56">
        <f>I19/F19*100</f>
        <v>3.9731604674775296</v>
      </c>
      <c r="N19" s="56">
        <f>J19/F19*100</f>
        <v>4.0307043789075188E-2</v>
      </c>
      <c r="O19" s="56">
        <f>R19+S19</f>
        <v>0</v>
      </c>
      <c r="P19" s="56">
        <v>0</v>
      </c>
      <c r="Q19" s="54"/>
      <c r="R19" s="56">
        <v>0</v>
      </c>
      <c r="S19" s="56">
        <v>0</v>
      </c>
      <c r="T19" s="56">
        <v>0</v>
      </c>
      <c r="U19" s="54"/>
      <c r="V19" s="56">
        <v>0</v>
      </c>
      <c r="W19" s="56">
        <v>0</v>
      </c>
      <c r="X19" s="57">
        <v>0</v>
      </c>
      <c r="Y19" s="51" t="s">
        <v>54</v>
      </c>
      <c r="Z19" s="52" t="s">
        <v>4</v>
      </c>
      <c r="AA19" s="52">
        <v>0.88</v>
      </c>
      <c r="AB19" s="52">
        <v>0</v>
      </c>
      <c r="AC19" s="53" t="s">
        <v>307</v>
      </c>
      <c r="AE19" s="22"/>
    </row>
    <row r="20" spans="1:31" s="2" customFormat="1" ht="46.5" customHeight="1" x14ac:dyDescent="0.2">
      <c r="A20" s="123"/>
      <c r="B20" s="123"/>
      <c r="C20" s="51">
        <v>2</v>
      </c>
      <c r="D20" s="51" t="s">
        <v>57</v>
      </c>
      <c r="E20" s="51" t="s">
        <v>112</v>
      </c>
      <c r="F20" s="56">
        <f t="shared" si="3"/>
        <v>6868.2359999999999</v>
      </c>
      <c r="G20" s="54"/>
      <c r="H20" s="56">
        <v>6592.5</v>
      </c>
      <c r="I20" s="56">
        <v>248</v>
      </c>
      <c r="J20" s="56">
        <v>27.736000000000001</v>
      </c>
      <c r="K20" s="54"/>
      <c r="L20" s="56">
        <f t="shared" si="0"/>
        <v>95.985344708597665</v>
      </c>
      <c r="M20" s="56">
        <f>I20/F20*100</f>
        <v>3.6108252541118278</v>
      </c>
      <c r="N20" s="56">
        <f t="shared" ref="N20:N29" si="4">J20/F20*100</f>
        <v>0.40383003729050659</v>
      </c>
      <c r="O20" s="56">
        <f t="shared" ref="O20:O29" si="5">R20+S20</f>
        <v>0</v>
      </c>
      <c r="P20" s="56">
        <v>0</v>
      </c>
      <c r="Q20" s="54"/>
      <c r="R20" s="56">
        <v>0</v>
      </c>
      <c r="S20" s="56">
        <v>0</v>
      </c>
      <c r="T20" s="56">
        <v>0</v>
      </c>
      <c r="U20" s="54"/>
      <c r="V20" s="56">
        <v>0</v>
      </c>
      <c r="W20" s="56">
        <v>0</v>
      </c>
      <c r="X20" s="57">
        <v>0</v>
      </c>
      <c r="Y20" s="51" t="s">
        <v>54</v>
      </c>
      <c r="Z20" s="52" t="s">
        <v>4</v>
      </c>
      <c r="AA20" s="52">
        <v>0.2</v>
      </c>
      <c r="AB20" s="52">
        <v>0</v>
      </c>
      <c r="AC20" s="53" t="s">
        <v>307</v>
      </c>
      <c r="AE20" s="22"/>
    </row>
    <row r="21" spans="1:31" s="2" customFormat="1" ht="45.75" customHeight="1" x14ac:dyDescent="0.2">
      <c r="A21" s="123"/>
      <c r="B21" s="123"/>
      <c r="C21" s="51">
        <v>3</v>
      </c>
      <c r="D21" s="51" t="s">
        <v>138</v>
      </c>
      <c r="E21" s="51" t="s">
        <v>113</v>
      </c>
      <c r="F21" s="56">
        <f t="shared" si="3"/>
        <v>25779.972000000002</v>
      </c>
      <c r="G21" s="54"/>
      <c r="H21" s="56">
        <v>24745</v>
      </c>
      <c r="I21" s="56">
        <v>1024.5</v>
      </c>
      <c r="J21" s="56">
        <v>10.472</v>
      </c>
      <c r="K21" s="54"/>
      <c r="L21" s="56">
        <f t="shared" si="0"/>
        <v>95.985364142366009</v>
      </c>
      <c r="M21" s="56">
        <f t="shared" ref="M21:M29" si="6">I21/F21*100</f>
        <v>3.9740151773632646</v>
      </c>
      <c r="N21" s="56">
        <f t="shared" si="4"/>
        <v>4.0620680270715574E-2</v>
      </c>
      <c r="O21" s="56">
        <f t="shared" si="5"/>
        <v>0</v>
      </c>
      <c r="P21" s="56">
        <v>0</v>
      </c>
      <c r="Q21" s="54"/>
      <c r="R21" s="56">
        <v>0</v>
      </c>
      <c r="S21" s="56">
        <v>0</v>
      </c>
      <c r="T21" s="56">
        <v>0</v>
      </c>
      <c r="U21" s="54"/>
      <c r="V21" s="56">
        <v>0</v>
      </c>
      <c r="W21" s="56">
        <v>0</v>
      </c>
      <c r="X21" s="57">
        <v>0</v>
      </c>
      <c r="Y21" s="51" t="s">
        <v>54</v>
      </c>
      <c r="Z21" s="52" t="s">
        <v>4</v>
      </c>
      <c r="AA21" s="52">
        <v>0.75</v>
      </c>
      <c r="AB21" s="52">
        <v>0</v>
      </c>
      <c r="AC21" s="53" t="s">
        <v>307</v>
      </c>
      <c r="AE21" s="22"/>
    </row>
    <row r="22" spans="1:31" s="2" customFormat="1" ht="46.5" customHeight="1" x14ac:dyDescent="0.2">
      <c r="A22" s="123"/>
      <c r="B22" s="123"/>
      <c r="C22" s="51">
        <v>4</v>
      </c>
      <c r="D22" s="51" t="s">
        <v>139</v>
      </c>
      <c r="E22" s="51" t="s">
        <v>114</v>
      </c>
      <c r="F22" s="56">
        <f t="shared" si="3"/>
        <v>27008.409</v>
      </c>
      <c r="G22" s="54"/>
      <c r="H22" s="56">
        <v>25924</v>
      </c>
      <c r="I22" s="56">
        <v>1073.5</v>
      </c>
      <c r="J22" s="56">
        <v>10.909000000000001</v>
      </c>
      <c r="K22" s="54"/>
      <c r="L22" s="56">
        <f t="shared" si="0"/>
        <v>95.984920844467368</v>
      </c>
      <c r="M22" s="56">
        <f t="shared" si="6"/>
        <v>3.9746880314201407</v>
      </c>
      <c r="N22" s="56">
        <f t="shared" si="4"/>
        <v>4.0391124112494008E-2</v>
      </c>
      <c r="O22" s="56">
        <f t="shared" si="5"/>
        <v>0</v>
      </c>
      <c r="P22" s="56">
        <v>0</v>
      </c>
      <c r="Q22" s="54"/>
      <c r="R22" s="56">
        <v>0</v>
      </c>
      <c r="S22" s="56">
        <v>0</v>
      </c>
      <c r="T22" s="56">
        <v>0</v>
      </c>
      <c r="U22" s="54"/>
      <c r="V22" s="56">
        <v>0</v>
      </c>
      <c r="W22" s="56">
        <v>0</v>
      </c>
      <c r="X22" s="57">
        <v>0</v>
      </c>
      <c r="Y22" s="51" t="s">
        <v>54</v>
      </c>
      <c r="Z22" s="52" t="s">
        <v>4</v>
      </c>
      <c r="AA22" s="52">
        <v>0.74</v>
      </c>
      <c r="AB22" s="52">
        <v>0</v>
      </c>
      <c r="AC22" s="53" t="s">
        <v>307</v>
      </c>
      <c r="AE22" s="22"/>
    </row>
    <row r="23" spans="1:31" s="2" customFormat="1" ht="46.5" customHeight="1" x14ac:dyDescent="0.2">
      <c r="A23" s="123"/>
      <c r="B23" s="123"/>
      <c r="C23" s="51">
        <v>5</v>
      </c>
      <c r="D23" s="51" t="s">
        <v>140</v>
      </c>
      <c r="E23" s="51" t="s">
        <v>115</v>
      </c>
      <c r="F23" s="56">
        <f t="shared" si="3"/>
        <v>11878.332</v>
      </c>
      <c r="G23" s="54"/>
      <c r="H23" s="56">
        <v>11401</v>
      </c>
      <c r="I23" s="56">
        <v>472.5</v>
      </c>
      <c r="J23" s="56">
        <v>4.8319999999999999</v>
      </c>
      <c r="K23" s="54"/>
      <c r="L23" s="56">
        <f t="shared" si="0"/>
        <v>95.981489656965309</v>
      </c>
      <c r="M23" s="56">
        <f t="shared" si="6"/>
        <v>3.9778312308495836</v>
      </c>
      <c r="N23" s="56">
        <f t="shared" si="4"/>
        <v>4.0679112185111513E-2</v>
      </c>
      <c r="O23" s="56">
        <f t="shared" si="5"/>
        <v>0</v>
      </c>
      <c r="P23" s="56">
        <v>0</v>
      </c>
      <c r="Q23" s="54"/>
      <c r="R23" s="56">
        <v>0</v>
      </c>
      <c r="S23" s="56">
        <v>0</v>
      </c>
      <c r="T23" s="56">
        <v>0</v>
      </c>
      <c r="U23" s="54"/>
      <c r="V23" s="56">
        <v>0</v>
      </c>
      <c r="W23" s="56">
        <v>0</v>
      </c>
      <c r="X23" s="57">
        <v>0</v>
      </c>
      <c r="Y23" s="51" t="s">
        <v>54</v>
      </c>
      <c r="Z23" s="52" t="s">
        <v>4</v>
      </c>
      <c r="AA23" s="52">
        <v>0.35</v>
      </c>
      <c r="AB23" s="52">
        <v>0</v>
      </c>
      <c r="AC23" s="53" t="s">
        <v>307</v>
      </c>
      <c r="AE23" s="22"/>
    </row>
    <row r="24" spans="1:31" s="2" customFormat="1" ht="46.5" customHeight="1" x14ac:dyDescent="0.2">
      <c r="A24" s="123"/>
      <c r="B24" s="123"/>
      <c r="C24" s="51">
        <v>6</v>
      </c>
      <c r="D24" s="51" t="s">
        <v>48</v>
      </c>
      <c r="E24" s="51" t="s">
        <v>116</v>
      </c>
      <c r="F24" s="56">
        <f t="shared" si="3"/>
        <v>32972.241999999998</v>
      </c>
      <c r="G24" s="54"/>
      <c r="H24" s="56">
        <v>31651.528999999999</v>
      </c>
      <c r="I24" s="56">
        <v>1307.4939999999999</v>
      </c>
      <c r="J24" s="56">
        <v>13.218999999999999</v>
      </c>
      <c r="K24" s="54"/>
      <c r="L24" s="56">
        <f t="shared" si="0"/>
        <v>95.994470136425676</v>
      </c>
      <c r="M24" s="56">
        <f t="shared" si="6"/>
        <v>3.9654385649601864</v>
      </c>
      <c r="N24" s="56">
        <f t="shared" si="4"/>
        <v>4.0091298614149444E-2</v>
      </c>
      <c r="O24" s="56">
        <f t="shared" si="5"/>
        <v>6361.5519999999997</v>
      </c>
      <c r="P24" s="56">
        <f>R24+S24+T24</f>
        <v>6364.0989999999993</v>
      </c>
      <c r="Q24" s="54"/>
      <c r="R24" s="58">
        <v>6109.5349999999999</v>
      </c>
      <c r="S24" s="58">
        <v>252.017</v>
      </c>
      <c r="T24" s="58">
        <f>2547/1000</f>
        <v>2.5470000000000002</v>
      </c>
      <c r="U24" s="54"/>
      <c r="V24" s="56">
        <f>R24/P24*100</f>
        <v>95.999999371474274</v>
      </c>
      <c r="W24" s="56">
        <f>S24/P24*100</f>
        <v>3.9599792523654962</v>
      </c>
      <c r="X24" s="57">
        <f>T24/P24*100</f>
        <v>4.0021376160238868E-2</v>
      </c>
      <c r="Y24" s="51" t="s">
        <v>54</v>
      </c>
      <c r="Z24" s="52" t="s">
        <v>4</v>
      </c>
      <c r="AA24" s="52">
        <v>0.93</v>
      </c>
      <c r="AB24" s="52">
        <v>0.22</v>
      </c>
      <c r="AC24" s="53" t="s">
        <v>307</v>
      </c>
      <c r="AE24" s="22"/>
    </row>
    <row r="25" spans="1:31" s="2" customFormat="1" ht="45.75" customHeight="1" x14ac:dyDescent="0.2">
      <c r="A25" s="123"/>
      <c r="B25" s="123"/>
      <c r="C25" s="51">
        <v>7</v>
      </c>
      <c r="D25" s="51" t="s">
        <v>49</v>
      </c>
      <c r="E25" s="51" t="s">
        <v>117</v>
      </c>
      <c r="F25" s="56">
        <f t="shared" si="3"/>
        <v>41551.514000000003</v>
      </c>
      <c r="G25" s="54"/>
      <c r="H25" s="56">
        <v>39917.5</v>
      </c>
      <c r="I25" s="56">
        <v>1617.8910000000001</v>
      </c>
      <c r="J25" s="56">
        <v>16.123000000000001</v>
      </c>
      <c r="K25" s="54"/>
      <c r="L25" s="56">
        <f t="shared" si="0"/>
        <v>96.06749828658468</v>
      </c>
      <c r="M25" s="56">
        <f t="shared" si="6"/>
        <v>3.8936992765173373</v>
      </c>
      <c r="N25" s="56">
        <f t="shared" si="4"/>
        <v>3.8802436897967182E-2</v>
      </c>
      <c r="O25" s="56">
        <f t="shared" si="5"/>
        <v>0</v>
      </c>
      <c r="P25" s="56">
        <f>R25+S25+T25</f>
        <v>0</v>
      </c>
      <c r="Q25" s="54"/>
      <c r="R25" s="56">
        <v>0</v>
      </c>
      <c r="S25" s="56">
        <v>0</v>
      </c>
      <c r="T25" s="56">
        <v>0</v>
      </c>
      <c r="U25" s="54"/>
      <c r="V25" s="56">
        <v>0</v>
      </c>
      <c r="W25" s="56">
        <v>0</v>
      </c>
      <c r="X25" s="57">
        <v>0</v>
      </c>
      <c r="Y25" s="51" t="s">
        <v>54</v>
      </c>
      <c r="Z25" s="52" t="s">
        <v>4</v>
      </c>
      <c r="AA25" s="52">
        <v>1.17</v>
      </c>
      <c r="AB25" s="52">
        <v>0</v>
      </c>
      <c r="AC25" s="53" t="s">
        <v>307</v>
      </c>
      <c r="AE25" s="22"/>
    </row>
    <row r="26" spans="1:31" s="2" customFormat="1" ht="47.25" customHeight="1" x14ac:dyDescent="0.2">
      <c r="A26" s="123"/>
      <c r="B26" s="123"/>
      <c r="C26" s="51">
        <v>8</v>
      </c>
      <c r="D26" s="51" t="s">
        <v>50</v>
      </c>
      <c r="E26" s="51" t="s">
        <v>118</v>
      </c>
      <c r="F26" s="56">
        <f t="shared" si="3"/>
        <v>12891.3624</v>
      </c>
      <c r="G26" s="54"/>
      <c r="H26" s="56">
        <v>10312.319</v>
      </c>
      <c r="I26" s="56">
        <v>2527.413</v>
      </c>
      <c r="J26" s="56">
        <v>51.630400000000002</v>
      </c>
      <c r="K26" s="54"/>
      <c r="L26" s="56">
        <f t="shared" si="0"/>
        <v>79.994019871786392</v>
      </c>
      <c r="M26" s="56">
        <f t="shared" si="6"/>
        <v>19.605476299386325</v>
      </c>
      <c r="N26" s="56">
        <f t="shared" si="4"/>
        <v>0.40050382882727742</v>
      </c>
      <c r="O26" s="56">
        <f t="shared" si="5"/>
        <v>2899.4669999999996</v>
      </c>
      <c r="P26" s="56">
        <f>R26+S26+T26</f>
        <v>2911.1119999999996</v>
      </c>
      <c r="Q26" s="54"/>
      <c r="R26" s="56">
        <v>2328.8939999999998</v>
      </c>
      <c r="S26" s="56">
        <v>570.57299999999998</v>
      </c>
      <c r="T26" s="56">
        <f>11645/1000</f>
        <v>11.645</v>
      </c>
      <c r="U26" s="54"/>
      <c r="V26" s="56">
        <f>R26/P26*100</f>
        <v>80.000151144992017</v>
      </c>
      <c r="W26" s="56">
        <f t="shared" ref="W26:W27" si="7">S26/P26*100</f>
        <v>19.599829893181713</v>
      </c>
      <c r="X26" s="57">
        <f t="shared" ref="X26:X27" si="8">T26/P26*100</f>
        <v>0.40001896182627122</v>
      </c>
      <c r="Y26" s="51" t="s">
        <v>54</v>
      </c>
      <c r="Z26" s="52" t="s">
        <v>4</v>
      </c>
      <c r="AA26" s="52">
        <v>0.31</v>
      </c>
      <c r="AB26" s="52">
        <v>0</v>
      </c>
      <c r="AC26" s="53" t="s">
        <v>307</v>
      </c>
      <c r="AE26" s="22"/>
    </row>
    <row r="27" spans="1:31" s="2" customFormat="1" ht="46.5" customHeight="1" x14ac:dyDescent="0.2">
      <c r="A27" s="123"/>
      <c r="B27" s="123"/>
      <c r="C27" s="51">
        <v>9</v>
      </c>
      <c r="D27" s="51" t="s">
        <v>51</v>
      </c>
      <c r="E27" s="51" t="s">
        <v>119</v>
      </c>
      <c r="F27" s="56">
        <f t="shared" si="3"/>
        <v>259382.7702</v>
      </c>
      <c r="G27" s="54"/>
      <c r="H27" s="56">
        <v>248984.014</v>
      </c>
      <c r="I27" s="56">
        <v>10294.789000000001</v>
      </c>
      <c r="J27" s="56">
        <v>103.96720000000001</v>
      </c>
      <c r="K27" s="54"/>
      <c r="L27" s="56">
        <f t="shared" si="0"/>
        <v>95.990961083505312</v>
      </c>
      <c r="M27" s="56">
        <f t="shared" si="6"/>
        <v>3.9689563775042145</v>
      </c>
      <c r="N27" s="56">
        <f t="shared" si="4"/>
        <v>4.0082538990479179E-2</v>
      </c>
      <c r="O27" s="56">
        <f t="shared" si="5"/>
        <v>80790.037000000011</v>
      </c>
      <c r="P27" s="56">
        <f>R27+S27+T27</f>
        <v>80822.366000000009</v>
      </c>
      <c r="Q27" s="54"/>
      <c r="R27" s="56">
        <v>77589.471000000005</v>
      </c>
      <c r="S27" s="56">
        <v>3200.5659999999998</v>
      </c>
      <c r="T27" s="56">
        <f>32329/1000</f>
        <v>32.329000000000001</v>
      </c>
      <c r="U27" s="54"/>
      <c r="V27" s="56">
        <f>R27/P27*100</f>
        <v>95.999999554578736</v>
      </c>
      <c r="W27" s="56">
        <f t="shared" si="7"/>
        <v>3.9600003791029819</v>
      </c>
      <c r="X27" s="57">
        <f t="shared" si="8"/>
        <v>4.0000066318276302E-2</v>
      </c>
      <c r="Y27" s="51" t="s">
        <v>54</v>
      </c>
      <c r="Z27" s="52" t="s">
        <v>4</v>
      </c>
      <c r="AA27" s="52">
        <v>9.4600000000000009</v>
      </c>
      <c r="AB27" s="52">
        <v>0</v>
      </c>
      <c r="AC27" s="53" t="s">
        <v>307</v>
      </c>
      <c r="AE27" s="22"/>
    </row>
    <row r="28" spans="1:31" s="2" customFormat="1" ht="46.5" customHeight="1" x14ac:dyDescent="0.2">
      <c r="A28" s="123"/>
      <c r="B28" s="123"/>
      <c r="C28" s="51">
        <v>10</v>
      </c>
      <c r="D28" s="51" t="s">
        <v>52</v>
      </c>
      <c r="E28" s="51" t="s">
        <v>120</v>
      </c>
      <c r="F28" s="56">
        <f t="shared" si="3"/>
        <v>22552.312000000002</v>
      </c>
      <c r="G28" s="54"/>
      <c r="H28" s="56">
        <v>21650.22</v>
      </c>
      <c r="I28" s="56">
        <v>893.072</v>
      </c>
      <c r="J28" s="56">
        <v>9.02</v>
      </c>
      <c r="K28" s="54"/>
      <c r="L28" s="56">
        <f t="shared" si="0"/>
        <v>96.000002128384892</v>
      </c>
      <c r="M28" s="56">
        <f t="shared" si="6"/>
        <v>3.9600019723033273</v>
      </c>
      <c r="N28" s="56">
        <f t="shared" si="4"/>
        <v>3.9995899311786744E-2</v>
      </c>
      <c r="O28" s="56">
        <f t="shared" si="5"/>
        <v>0</v>
      </c>
      <c r="P28" s="56">
        <v>0</v>
      </c>
      <c r="Q28" s="54"/>
      <c r="R28" s="56">
        <v>0</v>
      </c>
      <c r="S28" s="56">
        <v>0</v>
      </c>
      <c r="T28" s="56">
        <v>0</v>
      </c>
      <c r="U28" s="54"/>
      <c r="V28" s="56">
        <v>0</v>
      </c>
      <c r="W28" s="56">
        <v>0</v>
      </c>
      <c r="X28" s="57">
        <v>0</v>
      </c>
      <c r="Y28" s="51" t="s">
        <v>54</v>
      </c>
      <c r="Z28" s="52" t="s">
        <v>4</v>
      </c>
      <c r="AA28" s="52">
        <v>0.67</v>
      </c>
      <c r="AB28" s="52">
        <v>0</v>
      </c>
      <c r="AC28" s="53" t="s">
        <v>307</v>
      </c>
      <c r="AE28" s="22"/>
    </row>
    <row r="29" spans="1:31" s="2" customFormat="1" ht="46.5" customHeight="1" x14ac:dyDescent="0.2">
      <c r="A29" s="116"/>
      <c r="B29" s="116"/>
      <c r="C29" s="51">
        <v>11</v>
      </c>
      <c r="D29" s="51" t="s">
        <v>53</v>
      </c>
      <c r="E29" s="51" t="s">
        <v>121</v>
      </c>
      <c r="F29" s="56">
        <f>H29+I29+J29</f>
        <v>1574.7909999999999</v>
      </c>
      <c r="G29" s="54"/>
      <c r="H29" s="58">
        <v>1490.3779999999999</v>
      </c>
      <c r="I29" s="58">
        <v>61.482999999999997</v>
      </c>
      <c r="J29" s="58">
        <v>22.93</v>
      </c>
      <c r="K29" s="54"/>
      <c r="L29" s="56">
        <f t="shared" si="0"/>
        <v>94.639733145541214</v>
      </c>
      <c r="M29" s="56">
        <f t="shared" si="6"/>
        <v>3.9042006209077904</v>
      </c>
      <c r="N29" s="56">
        <f t="shared" si="4"/>
        <v>1.456066233550992</v>
      </c>
      <c r="O29" s="56">
        <f t="shared" si="5"/>
        <v>0</v>
      </c>
      <c r="P29" s="56">
        <v>0</v>
      </c>
      <c r="Q29" s="54"/>
      <c r="R29" s="56">
        <v>0</v>
      </c>
      <c r="S29" s="56">
        <v>0</v>
      </c>
      <c r="T29" s="56">
        <v>0</v>
      </c>
      <c r="U29" s="54"/>
      <c r="V29" s="56">
        <v>0</v>
      </c>
      <c r="W29" s="56">
        <v>0</v>
      </c>
      <c r="X29" s="57">
        <v>0</v>
      </c>
      <c r="Y29" s="51" t="s">
        <v>54</v>
      </c>
      <c r="Z29" s="52" t="s">
        <v>4</v>
      </c>
      <c r="AA29" s="52">
        <v>0.04</v>
      </c>
      <c r="AB29" s="52">
        <v>0</v>
      </c>
      <c r="AC29" s="53" t="s">
        <v>307</v>
      </c>
      <c r="AE29" s="22"/>
    </row>
    <row r="30" spans="1:31" s="2" customFormat="1" ht="46.5" customHeight="1" x14ac:dyDescent="0.2">
      <c r="A30" s="119">
        <v>2</v>
      </c>
      <c r="B30" s="119" t="s">
        <v>202</v>
      </c>
      <c r="C30" s="120" t="s">
        <v>2</v>
      </c>
      <c r="D30" s="121"/>
      <c r="E30" s="122"/>
      <c r="F30" s="55">
        <f>F31+F32+F33+F34+F35+F36</f>
        <v>101752.84174000002</v>
      </c>
      <c r="G30" s="13"/>
      <c r="H30" s="55">
        <f>H31+H32+H33+H34+H35+H36</f>
        <v>0</v>
      </c>
      <c r="I30" s="55">
        <f t="shared" ref="I30:J30" si="9">I31+I32+I33+I34+I35+I36</f>
        <v>99999.998999999996</v>
      </c>
      <c r="J30" s="55">
        <f t="shared" si="9"/>
        <v>1752.84274</v>
      </c>
      <c r="K30" s="13"/>
      <c r="L30" s="55">
        <f t="shared" si="0"/>
        <v>0</v>
      </c>
      <c r="M30" s="55">
        <f t="shared" ref="M30:M36" si="10">I30/F30*100</f>
        <v>98.277352543647964</v>
      </c>
      <c r="N30" s="55">
        <f t="shared" ref="N30:N36" si="11">J30/F30*100</f>
        <v>1.7226474563520136</v>
      </c>
      <c r="O30" s="55">
        <f>O31+O32</f>
        <v>0</v>
      </c>
      <c r="P30" s="55">
        <f t="shared" ref="P30:X30" si="12">P31+P32</f>
        <v>0</v>
      </c>
      <c r="Q30" s="13"/>
      <c r="R30" s="55">
        <f>R31+R32</f>
        <v>0</v>
      </c>
      <c r="S30" s="55">
        <f t="shared" si="12"/>
        <v>0</v>
      </c>
      <c r="T30" s="55">
        <f t="shared" si="12"/>
        <v>0</v>
      </c>
      <c r="U30" s="13"/>
      <c r="V30" s="55">
        <f>V31+V32</f>
        <v>0</v>
      </c>
      <c r="W30" s="55">
        <f t="shared" si="12"/>
        <v>0</v>
      </c>
      <c r="X30" s="55">
        <f t="shared" si="12"/>
        <v>0</v>
      </c>
      <c r="Y30" s="11" t="s">
        <v>54</v>
      </c>
      <c r="Z30" s="31" t="s">
        <v>4</v>
      </c>
      <c r="AA30" s="31">
        <f>AA31+AA32+AA33+AA34+AA35+AA36</f>
        <v>3.2800000000000002</v>
      </c>
      <c r="AB30" s="31">
        <v>0</v>
      </c>
      <c r="AC30" s="30" t="str">
        <f>AC31</f>
        <v>будет достигнуто в 4 квартале 2020 года</v>
      </c>
      <c r="AE30" s="22"/>
    </row>
    <row r="31" spans="1:31" s="2" customFormat="1" ht="46.5" customHeight="1" x14ac:dyDescent="0.2">
      <c r="A31" s="119"/>
      <c r="B31" s="119"/>
      <c r="C31" s="51">
        <v>1</v>
      </c>
      <c r="D31" s="51" t="s">
        <v>58</v>
      </c>
      <c r="E31" s="51" t="s">
        <v>122</v>
      </c>
      <c r="F31" s="56">
        <f t="shared" ref="F31:F36" si="13">H31+I31+J31</f>
        <v>28360.10684</v>
      </c>
      <c r="G31" s="54"/>
      <c r="H31" s="56">
        <v>0</v>
      </c>
      <c r="I31" s="56">
        <v>27881.071</v>
      </c>
      <c r="J31" s="56">
        <v>479.03584000000001</v>
      </c>
      <c r="K31" s="54"/>
      <c r="L31" s="56">
        <f t="shared" si="0"/>
        <v>0</v>
      </c>
      <c r="M31" s="56">
        <f t="shared" si="10"/>
        <v>98.310881398640035</v>
      </c>
      <c r="N31" s="56">
        <f t="shared" si="11"/>
        <v>1.6891186013599659</v>
      </c>
      <c r="O31" s="56">
        <v>0</v>
      </c>
      <c r="P31" s="56">
        <v>0</v>
      </c>
      <c r="Q31" s="54"/>
      <c r="R31" s="56">
        <v>0</v>
      </c>
      <c r="S31" s="56">
        <v>0</v>
      </c>
      <c r="T31" s="56">
        <v>0</v>
      </c>
      <c r="U31" s="54"/>
      <c r="V31" s="56">
        <v>0</v>
      </c>
      <c r="W31" s="56">
        <v>0</v>
      </c>
      <c r="X31" s="57">
        <v>0</v>
      </c>
      <c r="Y31" s="51" t="s">
        <v>54</v>
      </c>
      <c r="Z31" s="52" t="s">
        <v>4</v>
      </c>
      <c r="AA31" s="52">
        <v>0.85</v>
      </c>
      <c r="AB31" s="52">
        <v>0</v>
      </c>
      <c r="AC31" s="53" t="s">
        <v>307</v>
      </c>
      <c r="AE31" s="22"/>
    </row>
    <row r="32" spans="1:31" s="2" customFormat="1" ht="46.5" customHeight="1" x14ac:dyDescent="0.2">
      <c r="A32" s="119"/>
      <c r="B32" s="119"/>
      <c r="C32" s="51">
        <v>2</v>
      </c>
      <c r="D32" s="51" t="s">
        <v>62</v>
      </c>
      <c r="E32" s="51" t="s">
        <v>123</v>
      </c>
      <c r="F32" s="56">
        <f t="shared" si="13"/>
        <v>17780.98</v>
      </c>
      <c r="G32" s="54"/>
      <c r="H32" s="56">
        <v>0</v>
      </c>
      <c r="I32" s="56">
        <v>17480.637999999999</v>
      </c>
      <c r="J32" s="56">
        <f>62.234+52.603+61.607+62.861+61.037</f>
        <v>300.34199999999998</v>
      </c>
      <c r="K32" s="54"/>
      <c r="L32" s="56">
        <f t="shared" si="0"/>
        <v>0</v>
      </c>
      <c r="M32" s="56">
        <f t="shared" si="10"/>
        <v>98.310880502649454</v>
      </c>
      <c r="N32" s="56">
        <f t="shared" si="11"/>
        <v>1.6891194973505397</v>
      </c>
      <c r="O32" s="56">
        <v>0</v>
      </c>
      <c r="P32" s="56">
        <v>0</v>
      </c>
      <c r="Q32" s="54"/>
      <c r="R32" s="56">
        <v>0</v>
      </c>
      <c r="S32" s="56">
        <v>0</v>
      </c>
      <c r="T32" s="56">
        <v>0</v>
      </c>
      <c r="U32" s="54"/>
      <c r="V32" s="56">
        <v>0</v>
      </c>
      <c r="W32" s="56">
        <v>0</v>
      </c>
      <c r="X32" s="57">
        <v>0</v>
      </c>
      <c r="Y32" s="51" t="s">
        <v>54</v>
      </c>
      <c r="Z32" s="52" t="s">
        <v>4</v>
      </c>
      <c r="AA32" s="52">
        <v>0.53</v>
      </c>
      <c r="AB32" s="52">
        <v>0</v>
      </c>
      <c r="AC32" s="53" t="s">
        <v>307</v>
      </c>
      <c r="AE32" s="22"/>
    </row>
    <row r="33" spans="1:31" s="2" customFormat="1" ht="46.5" customHeight="1" x14ac:dyDescent="0.2">
      <c r="A33" s="119"/>
      <c r="B33" s="119"/>
      <c r="C33" s="51">
        <v>3</v>
      </c>
      <c r="D33" s="51" t="s">
        <v>124</v>
      </c>
      <c r="E33" s="51" t="s">
        <v>125</v>
      </c>
      <c r="F33" s="56">
        <f t="shared" si="13"/>
        <v>5168.9680000000008</v>
      </c>
      <c r="G33" s="54"/>
      <c r="H33" s="58">
        <v>0</v>
      </c>
      <c r="I33" s="58">
        <v>5081.6580000000004</v>
      </c>
      <c r="J33" s="58">
        <v>87.31</v>
      </c>
      <c r="K33" s="54"/>
      <c r="L33" s="56">
        <f t="shared" si="0"/>
        <v>0</v>
      </c>
      <c r="M33" s="56">
        <f t="shared" si="10"/>
        <v>98.310881398375841</v>
      </c>
      <c r="N33" s="56">
        <f t="shared" si="11"/>
        <v>1.6891186016241537</v>
      </c>
      <c r="O33" s="56">
        <v>0</v>
      </c>
      <c r="P33" s="56">
        <v>0</v>
      </c>
      <c r="Q33" s="54"/>
      <c r="R33" s="56">
        <v>0</v>
      </c>
      <c r="S33" s="56">
        <v>0</v>
      </c>
      <c r="T33" s="56">
        <v>0</v>
      </c>
      <c r="U33" s="54"/>
      <c r="V33" s="56">
        <v>0</v>
      </c>
      <c r="W33" s="56">
        <v>0</v>
      </c>
      <c r="X33" s="57">
        <v>0</v>
      </c>
      <c r="Y33" s="51" t="s">
        <v>54</v>
      </c>
      <c r="Z33" s="52" t="s">
        <v>4</v>
      </c>
      <c r="AA33" s="52">
        <v>0.15</v>
      </c>
      <c r="AB33" s="52">
        <v>0</v>
      </c>
      <c r="AC33" s="53" t="s">
        <v>307</v>
      </c>
      <c r="AE33" s="22"/>
    </row>
    <row r="34" spans="1:31" s="2" customFormat="1" ht="46.5" customHeight="1" x14ac:dyDescent="0.2">
      <c r="A34" s="119"/>
      <c r="B34" s="119"/>
      <c r="C34" s="51">
        <v>4</v>
      </c>
      <c r="D34" s="51" t="s">
        <v>63</v>
      </c>
      <c r="E34" s="51" t="s">
        <v>126</v>
      </c>
      <c r="F34" s="56">
        <f t="shared" si="13"/>
        <v>25990.303499999998</v>
      </c>
      <c r="G34" s="54"/>
      <c r="H34" s="58">
        <v>0</v>
      </c>
      <c r="I34" s="58">
        <v>25551.295999999998</v>
      </c>
      <c r="J34" s="58">
        <v>439.00749999999999</v>
      </c>
      <c r="K34" s="54"/>
      <c r="L34" s="56">
        <f t="shared" si="0"/>
        <v>0</v>
      </c>
      <c r="M34" s="56">
        <f t="shared" si="10"/>
        <v>98.310879670951138</v>
      </c>
      <c r="N34" s="56">
        <f t="shared" si="11"/>
        <v>1.6891203290488703</v>
      </c>
      <c r="O34" s="56">
        <v>0</v>
      </c>
      <c r="P34" s="56">
        <v>0</v>
      </c>
      <c r="Q34" s="54"/>
      <c r="R34" s="56">
        <v>0</v>
      </c>
      <c r="S34" s="56">
        <v>0</v>
      </c>
      <c r="T34" s="56">
        <v>0</v>
      </c>
      <c r="U34" s="54"/>
      <c r="V34" s="56">
        <v>0</v>
      </c>
      <c r="W34" s="56">
        <v>0</v>
      </c>
      <c r="X34" s="57">
        <v>0</v>
      </c>
      <c r="Y34" s="51" t="s">
        <v>54</v>
      </c>
      <c r="Z34" s="52" t="s">
        <v>4</v>
      </c>
      <c r="AA34" s="52">
        <v>0.76</v>
      </c>
      <c r="AB34" s="52">
        <v>0</v>
      </c>
      <c r="AC34" s="53" t="s">
        <v>307</v>
      </c>
      <c r="AE34" s="22"/>
    </row>
    <row r="35" spans="1:31" s="2" customFormat="1" ht="46.5" customHeight="1" x14ac:dyDescent="0.2">
      <c r="A35" s="119"/>
      <c r="B35" s="119"/>
      <c r="C35" s="51">
        <v>5</v>
      </c>
      <c r="D35" s="51" t="s">
        <v>49</v>
      </c>
      <c r="E35" s="51" t="s">
        <v>127</v>
      </c>
      <c r="F35" s="56">
        <f t="shared" si="13"/>
        <v>21016.99</v>
      </c>
      <c r="G35" s="54"/>
      <c r="H35" s="58">
        <v>0</v>
      </c>
      <c r="I35" s="58">
        <v>20661.988000000001</v>
      </c>
      <c r="J35" s="58">
        <v>355.00200000000001</v>
      </c>
      <c r="K35" s="54"/>
      <c r="L35" s="56">
        <f t="shared" si="0"/>
        <v>0</v>
      </c>
      <c r="M35" s="56">
        <f t="shared" si="10"/>
        <v>98.310880863529931</v>
      </c>
      <c r="N35" s="56">
        <f t="shared" si="11"/>
        <v>1.6891191364700655</v>
      </c>
      <c r="O35" s="56">
        <v>0</v>
      </c>
      <c r="P35" s="56">
        <v>0</v>
      </c>
      <c r="Q35" s="54"/>
      <c r="R35" s="56">
        <v>0</v>
      </c>
      <c r="S35" s="56">
        <v>0</v>
      </c>
      <c r="T35" s="56">
        <v>0</v>
      </c>
      <c r="U35" s="54"/>
      <c r="V35" s="56">
        <v>0</v>
      </c>
      <c r="W35" s="56">
        <v>0</v>
      </c>
      <c r="X35" s="57">
        <v>0</v>
      </c>
      <c r="Y35" s="51" t="s">
        <v>54</v>
      </c>
      <c r="Z35" s="52" t="s">
        <v>4</v>
      </c>
      <c r="AA35" s="52">
        <v>0.91</v>
      </c>
      <c r="AB35" s="52">
        <v>0</v>
      </c>
      <c r="AC35" s="53" t="s">
        <v>307</v>
      </c>
      <c r="AE35" s="22"/>
    </row>
    <row r="36" spans="1:31" s="2" customFormat="1" ht="46.5" customHeight="1" x14ac:dyDescent="0.2">
      <c r="A36" s="119"/>
      <c r="B36" s="119"/>
      <c r="C36" s="51">
        <v>6</v>
      </c>
      <c r="D36" s="51" t="s">
        <v>50</v>
      </c>
      <c r="E36" s="51" t="s">
        <v>128</v>
      </c>
      <c r="F36" s="56">
        <f t="shared" si="13"/>
        <v>3435.4933999999998</v>
      </c>
      <c r="G36" s="54"/>
      <c r="H36" s="58">
        <v>0</v>
      </c>
      <c r="I36" s="58">
        <v>3343.348</v>
      </c>
      <c r="J36" s="58">
        <v>92.145399999999995</v>
      </c>
      <c r="K36" s="54"/>
      <c r="L36" s="56">
        <f t="shared" si="0"/>
        <v>0</v>
      </c>
      <c r="M36" s="56">
        <f t="shared" si="10"/>
        <v>97.317840866758758</v>
      </c>
      <c r="N36" s="56">
        <f t="shared" si="11"/>
        <v>2.6821591332412398</v>
      </c>
      <c r="O36" s="56">
        <v>0</v>
      </c>
      <c r="P36" s="56">
        <v>0</v>
      </c>
      <c r="Q36" s="54"/>
      <c r="R36" s="56">
        <v>0</v>
      </c>
      <c r="S36" s="56">
        <v>0</v>
      </c>
      <c r="T36" s="56">
        <v>0</v>
      </c>
      <c r="U36" s="54"/>
      <c r="V36" s="56">
        <v>0</v>
      </c>
      <c r="W36" s="56">
        <v>0</v>
      </c>
      <c r="X36" s="57">
        <v>0</v>
      </c>
      <c r="Y36" s="51" t="s">
        <v>54</v>
      </c>
      <c r="Z36" s="52" t="s">
        <v>4</v>
      </c>
      <c r="AA36" s="52">
        <v>0.08</v>
      </c>
      <c r="AB36" s="52">
        <v>0</v>
      </c>
      <c r="AC36" s="53" t="s">
        <v>307</v>
      </c>
      <c r="AE36" s="22"/>
    </row>
    <row r="37" spans="1:31" s="2" customFormat="1" ht="9" customHeight="1" x14ac:dyDescent="0.2">
      <c r="A37" s="27"/>
      <c r="B37" s="27"/>
      <c r="C37" s="23"/>
      <c r="D37" s="29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5"/>
      <c r="Y37" s="23"/>
      <c r="Z37" s="26"/>
      <c r="AA37" s="26"/>
      <c r="AB37" s="27"/>
      <c r="AC37" s="28"/>
      <c r="AE37" s="22"/>
    </row>
    <row r="38" spans="1:31" s="2" customFormat="1" ht="13.5" customHeight="1" x14ac:dyDescent="0.2">
      <c r="A38" s="95" t="s">
        <v>131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</row>
    <row r="39" spans="1:31" s="2" customFormat="1" ht="13.5" customHeight="1" x14ac:dyDescent="0.2">
      <c r="A39" s="95" t="s">
        <v>132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</row>
    <row r="40" spans="1:31" s="2" customFormat="1" ht="13.15" customHeight="1" x14ac:dyDescent="0.2">
      <c r="A40" s="95" t="s">
        <v>133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</row>
    <row r="41" spans="1:31" s="2" customFormat="1" ht="13.9" customHeight="1" x14ac:dyDescent="0.2">
      <c r="A41" s="95" t="s">
        <v>134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</row>
    <row r="42" spans="1:31" s="2" customFormat="1" ht="13.9" customHeight="1" x14ac:dyDescent="0.2">
      <c r="A42" s="95" t="s">
        <v>135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</row>
    <row r="43" spans="1:31" s="2" customFormat="1" ht="13.9" customHeight="1" x14ac:dyDescent="0.2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</row>
    <row r="44" spans="1:31" s="2" customFormat="1" ht="16.149999999999999" customHeight="1" x14ac:dyDescent="0.2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</row>
    <row r="45" spans="1:31" s="2" customFormat="1" ht="409.5" customHeight="1" x14ac:dyDescent="0.2"/>
    <row r="46" spans="1:31" s="2" customFormat="1" ht="11.25" x14ac:dyDescent="0.2"/>
    <row r="47" spans="1:31" s="2" customFormat="1" ht="11.25" x14ac:dyDescent="0.2"/>
    <row r="48" spans="1:31" s="2" customFormat="1" ht="11.25" x14ac:dyDescent="0.2"/>
    <row r="49" s="2" customFormat="1" ht="11.25" x14ac:dyDescent="0.2"/>
    <row r="50" s="2" customFormat="1" ht="11.25" x14ac:dyDescent="0.2"/>
    <row r="51" s="2" customFormat="1" ht="11.25" x14ac:dyDescent="0.2"/>
    <row r="52" s="2" customFormat="1" ht="11.25" x14ac:dyDescent="0.2"/>
    <row r="53" s="2" customFormat="1" ht="11.25" x14ac:dyDescent="0.2"/>
    <row r="54" s="2" customFormat="1" ht="11.25" x14ac:dyDescent="0.2"/>
    <row r="55" s="2" customFormat="1" ht="11.25" x14ac:dyDescent="0.2"/>
    <row r="56" s="2" customFormat="1" ht="11.25" x14ac:dyDescent="0.2"/>
    <row r="57" s="2" customFormat="1" ht="11.25" x14ac:dyDescent="0.2"/>
    <row r="58" s="2" customFormat="1" ht="11.25" x14ac:dyDescent="0.2"/>
    <row r="59" s="2" customFormat="1" ht="11.25" x14ac:dyDescent="0.2"/>
    <row r="60" s="2" customFormat="1" ht="11.25" x14ac:dyDescent="0.2"/>
    <row r="61" s="2" customFormat="1" ht="11.25" x14ac:dyDescent="0.2"/>
    <row r="62" s="2" customFormat="1" ht="11.25" x14ac:dyDescent="0.2"/>
    <row r="63" s="2" customFormat="1" ht="11.25" x14ac:dyDescent="0.2"/>
    <row r="64" s="2" customFormat="1" ht="11.25" x14ac:dyDescent="0.2"/>
    <row r="65" s="2" customFormat="1" ht="11.25" x14ac:dyDescent="0.2"/>
    <row r="66" s="2" customFormat="1" ht="11.25" x14ac:dyDescent="0.2"/>
    <row r="67" s="2" customFormat="1" ht="11.25" x14ac:dyDescent="0.2"/>
    <row r="68" s="2" customFormat="1" ht="11.25" x14ac:dyDescent="0.2"/>
    <row r="69" s="2" customFormat="1" ht="11.25" x14ac:dyDescent="0.2"/>
    <row r="70" s="2" customFormat="1" ht="11.25" x14ac:dyDescent="0.2"/>
    <row r="71" s="2" customFormat="1" ht="11.25" x14ac:dyDescent="0.2"/>
    <row r="72" s="2" customFormat="1" ht="11.25" x14ac:dyDescent="0.2"/>
    <row r="73" s="2" customFormat="1" ht="11.25" x14ac:dyDescent="0.2"/>
    <row r="74" s="2" customFormat="1" ht="11.25" x14ac:dyDescent="0.2"/>
    <row r="75" s="2" customFormat="1" ht="11.25" x14ac:dyDescent="0.2"/>
    <row r="76" s="2" customFormat="1" ht="11.25" x14ac:dyDescent="0.2"/>
    <row r="77" s="2" customFormat="1" ht="11.25" x14ac:dyDescent="0.2"/>
    <row r="78" s="2" customFormat="1" ht="11.25" x14ac:dyDescent="0.2"/>
    <row r="79" s="2" customFormat="1" ht="11.25" x14ac:dyDescent="0.2"/>
    <row r="80" s="2" customFormat="1" ht="11.25" x14ac:dyDescent="0.2"/>
    <row r="81" s="2" customFormat="1" ht="11.25" x14ac:dyDescent="0.2"/>
    <row r="82" s="2" customFormat="1" ht="11.25" x14ac:dyDescent="0.2"/>
    <row r="83" s="2" customFormat="1" ht="11.25" x14ac:dyDescent="0.2"/>
    <row r="84" s="2" customFormat="1" ht="11.25" x14ac:dyDescent="0.2"/>
    <row r="85" s="2" customFormat="1" ht="11.25" x14ac:dyDescent="0.2"/>
    <row r="86" s="2" customFormat="1" ht="11.25" x14ac:dyDescent="0.2"/>
    <row r="87" s="2" customFormat="1" ht="11.25" x14ac:dyDescent="0.2"/>
    <row r="88" s="2" customFormat="1" ht="11.25" x14ac:dyDescent="0.2"/>
    <row r="89" s="2" customFormat="1" ht="11.25" x14ac:dyDescent="0.2"/>
    <row r="90" s="2" customFormat="1" ht="11.25" x14ac:dyDescent="0.2"/>
    <row r="91" s="2" customFormat="1" ht="11.25" x14ac:dyDescent="0.2"/>
    <row r="92" s="2" customFormat="1" ht="11.25" x14ac:dyDescent="0.2"/>
    <row r="93" s="2" customFormat="1" ht="11.25" x14ac:dyDescent="0.2"/>
    <row r="94" s="2" customFormat="1" ht="11.25" x14ac:dyDescent="0.2"/>
    <row r="95" s="2" customFormat="1" ht="11.25" x14ac:dyDescent="0.2"/>
    <row r="96" s="2" customFormat="1" ht="11.25" x14ac:dyDescent="0.2"/>
    <row r="97" s="2" customFormat="1" ht="11.25" x14ac:dyDescent="0.2"/>
    <row r="98" s="2" customFormat="1" ht="11.25" x14ac:dyDescent="0.2"/>
    <row r="99" s="2" customFormat="1" ht="11.25" x14ac:dyDescent="0.2"/>
    <row r="100" s="2" customFormat="1" ht="11.25" x14ac:dyDescent="0.2"/>
    <row r="101" s="2" customFormat="1" ht="11.25" x14ac:dyDescent="0.2"/>
    <row r="102" s="2" customFormat="1" ht="11.25" x14ac:dyDescent="0.2"/>
    <row r="103" s="2" customFormat="1" ht="11.25" x14ac:dyDescent="0.2"/>
    <row r="104" s="2" customFormat="1" ht="11.25" x14ac:dyDescent="0.2"/>
    <row r="105" s="2" customFormat="1" ht="11.25" x14ac:dyDescent="0.2"/>
    <row r="106" s="2" customFormat="1" ht="11.25" x14ac:dyDescent="0.2"/>
    <row r="107" s="2" customFormat="1" ht="11.25" x14ac:dyDescent="0.2"/>
    <row r="108" s="2" customFormat="1" ht="11.25" x14ac:dyDescent="0.2"/>
    <row r="109" s="2" customFormat="1" ht="11.25" x14ac:dyDescent="0.2"/>
    <row r="110" s="2" customFormat="1" ht="11.25" x14ac:dyDescent="0.2"/>
    <row r="111" s="2" customFormat="1" ht="11.25" x14ac:dyDescent="0.2"/>
    <row r="112" s="2" customFormat="1" ht="11.25" x14ac:dyDescent="0.2"/>
    <row r="113" s="2" customFormat="1" ht="11.25" x14ac:dyDescent="0.2"/>
    <row r="114" s="2" customFormat="1" ht="11.25" x14ac:dyDescent="0.2"/>
    <row r="115" s="2" customFormat="1" ht="11.25" x14ac:dyDescent="0.2"/>
    <row r="116" s="2" customFormat="1" ht="11.25" x14ac:dyDescent="0.2"/>
    <row r="117" s="2" customFormat="1" ht="11.25" x14ac:dyDescent="0.2"/>
    <row r="118" s="2" customFormat="1" ht="11.25" x14ac:dyDescent="0.2"/>
    <row r="119" s="2" customFormat="1" ht="11.25" x14ac:dyDescent="0.2"/>
    <row r="120" s="2" customFormat="1" ht="11.25" x14ac:dyDescent="0.2"/>
    <row r="121" s="2" customFormat="1" ht="11.25" x14ac:dyDescent="0.2"/>
    <row r="122" s="2" customFormat="1" ht="11.25" x14ac:dyDescent="0.2"/>
    <row r="123" s="2" customFormat="1" ht="11.25" x14ac:dyDescent="0.2"/>
    <row r="124" s="2" customFormat="1" ht="11.25" x14ac:dyDescent="0.2"/>
    <row r="125" s="2" customFormat="1" ht="11.25" x14ac:dyDescent="0.2"/>
    <row r="126" s="2" customFormat="1" ht="11.25" x14ac:dyDescent="0.2"/>
    <row r="127" s="2" customFormat="1" ht="11.25" x14ac:dyDescent="0.2"/>
    <row r="128" s="2" customFormat="1" ht="11.25" x14ac:dyDescent="0.2"/>
    <row r="129" s="2" customFormat="1" ht="11.25" x14ac:dyDescent="0.2"/>
    <row r="130" s="2" customFormat="1" ht="11.25" x14ac:dyDescent="0.2"/>
    <row r="131" s="2" customFormat="1" ht="11.25" x14ac:dyDescent="0.2"/>
    <row r="132" s="2" customFormat="1" ht="11.25" x14ac:dyDescent="0.2"/>
    <row r="133" s="2" customFormat="1" ht="11.25" x14ac:dyDescent="0.2"/>
    <row r="134" s="2" customFormat="1" ht="11.25" x14ac:dyDescent="0.2"/>
    <row r="135" s="2" customFormat="1" ht="11.25" x14ac:dyDescent="0.2"/>
    <row r="136" s="2" customFormat="1" ht="11.25" x14ac:dyDescent="0.2"/>
    <row r="137" s="2" customFormat="1" ht="11.25" x14ac:dyDescent="0.2"/>
    <row r="138" s="2" customFormat="1" ht="11.25" x14ac:dyDescent="0.2"/>
    <row r="139" s="2" customFormat="1" ht="11.25" x14ac:dyDescent="0.2"/>
    <row r="140" s="2" customFormat="1" ht="11.25" x14ac:dyDescent="0.2"/>
    <row r="141" s="2" customFormat="1" ht="11.25" x14ac:dyDescent="0.2"/>
    <row r="142" s="2" customFormat="1" ht="11.25" x14ac:dyDescent="0.2"/>
    <row r="143" s="2" customFormat="1" ht="11.25" x14ac:dyDescent="0.2"/>
    <row r="144" s="2" customFormat="1" ht="11.25" x14ac:dyDescent="0.2"/>
    <row r="145" s="2" customFormat="1" ht="11.25" x14ac:dyDescent="0.2"/>
    <row r="146" s="2" customFormat="1" ht="11.25" x14ac:dyDescent="0.2"/>
    <row r="147" s="2" customFormat="1" ht="11.25" x14ac:dyDescent="0.2"/>
    <row r="148" s="2" customFormat="1" ht="11.25" x14ac:dyDescent="0.2"/>
    <row r="149" s="2" customFormat="1" ht="11.25" x14ac:dyDescent="0.2"/>
    <row r="150" s="2" customFormat="1" ht="11.25" x14ac:dyDescent="0.2"/>
    <row r="151" s="2" customFormat="1" ht="11.25" x14ac:dyDescent="0.2"/>
    <row r="152" s="2" customFormat="1" ht="11.25" x14ac:dyDescent="0.2"/>
    <row r="153" s="2" customFormat="1" ht="11.25" x14ac:dyDescent="0.2"/>
    <row r="154" s="2" customFormat="1" ht="11.25" x14ac:dyDescent="0.2"/>
    <row r="155" s="2" customFormat="1" ht="11.25" x14ac:dyDescent="0.2"/>
    <row r="156" s="2" customFormat="1" ht="11.25" x14ac:dyDescent="0.2"/>
    <row r="157" s="2" customFormat="1" ht="11.25" x14ac:dyDescent="0.2"/>
    <row r="158" s="2" customFormat="1" ht="11.25" x14ac:dyDescent="0.2"/>
    <row r="159" s="2" customFormat="1" ht="11.25" x14ac:dyDescent="0.2"/>
    <row r="160" s="2" customFormat="1" ht="11.25" x14ac:dyDescent="0.2"/>
    <row r="161" s="2" customFormat="1" ht="11.25" x14ac:dyDescent="0.2"/>
    <row r="162" s="2" customFormat="1" ht="11.25" x14ac:dyDescent="0.2"/>
    <row r="163" s="2" customFormat="1" ht="11.25" x14ac:dyDescent="0.2"/>
    <row r="164" s="2" customFormat="1" ht="11.25" x14ac:dyDescent="0.2"/>
    <row r="165" s="2" customFormat="1" ht="11.25" x14ac:dyDescent="0.2"/>
    <row r="166" s="2" customFormat="1" ht="11.25" x14ac:dyDescent="0.2"/>
    <row r="167" s="2" customFormat="1" ht="11.25" x14ac:dyDescent="0.2"/>
    <row r="168" s="2" customFormat="1" ht="11.25" x14ac:dyDescent="0.2"/>
    <row r="169" s="2" customFormat="1" ht="11.25" x14ac:dyDescent="0.2"/>
    <row r="170" s="2" customFormat="1" ht="11.25" x14ac:dyDescent="0.2"/>
    <row r="171" s="2" customFormat="1" ht="11.25" x14ac:dyDescent="0.2"/>
    <row r="172" s="2" customFormat="1" ht="11.25" x14ac:dyDescent="0.2"/>
    <row r="173" s="2" customFormat="1" ht="11.25" x14ac:dyDescent="0.2"/>
    <row r="174" s="2" customFormat="1" ht="11.25" x14ac:dyDescent="0.2"/>
    <row r="175" s="2" customFormat="1" ht="11.25" x14ac:dyDescent="0.2"/>
    <row r="176" s="2" customFormat="1" ht="11.25" x14ac:dyDescent="0.2"/>
    <row r="177" s="2" customFormat="1" ht="11.25" x14ac:dyDescent="0.2"/>
    <row r="178" s="2" customFormat="1" ht="11.25" x14ac:dyDescent="0.2"/>
    <row r="179" s="2" customFormat="1" ht="11.25" x14ac:dyDescent="0.2"/>
    <row r="180" s="2" customFormat="1" ht="11.25" x14ac:dyDescent="0.2"/>
    <row r="181" s="2" customFormat="1" ht="11.25" x14ac:dyDescent="0.2"/>
    <row r="182" s="2" customFormat="1" ht="11.25" x14ac:dyDescent="0.2"/>
    <row r="183" s="2" customFormat="1" ht="11.25" x14ac:dyDescent="0.2"/>
    <row r="184" s="2" customFormat="1" ht="11.25" x14ac:dyDescent="0.2"/>
    <row r="185" s="2" customFormat="1" ht="11.25" x14ac:dyDescent="0.2"/>
    <row r="186" s="2" customFormat="1" ht="11.25" x14ac:dyDescent="0.2"/>
    <row r="187" s="2" customFormat="1" ht="11.25" x14ac:dyDescent="0.2"/>
    <row r="188" s="2" customFormat="1" ht="11.25" x14ac:dyDescent="0.2"/>
    <row r="189" s="2" customFormat="1" ht="11.25" x14ac:dyDescent="0.2"/>
    <row r="190" s="2" customFormat="1" ht="11.25" x14ac:dyDescent="0.2"/>
    <row r="191" s="2" customFormat="1" ht="11.25" x14ac:dyDescent="0.2"/>
    <row r="192" s="2" customFormat="1" ht="11.25" x14ac:dyDescent="0.2"/>
    <row r="193" s="2" customFormat="1" ht="11.25" x14ac:dyDescent="0.2"/>
    <row r="194" s="2" customFormat="1" ht="11.25" x14ac:dyDescent="0.2"/>
    <row r="195" s="2" customFormat="1" ht="11.25" x14ac:dyDescent="0.2"/>
    <row r="196" s="2" customFormat="1" ht="11.25" x14ac:dyDescent="0.2"/>
    <row r="197" s="2" customFormat="1" ht="11.25" x14ac:dyDescent="0.2"/>
    <row r="198" s="2" customFormat="1" ht="11.25" x14ac:dyDescent="0.2"/>
    <row r="199" s="2" customFormat="1" ht="11.25" x14ac:dyDescent="0.2"/>
    <row r="200" s="2" customFormat="1" ht="11.25" x14ac:dyDescent="0.2"/>
    <row r="201" s="2" customFormat="1" ht="11.25" x14ac:dyDescent="0.2"/>
    <row r="202" s="2" customFormat="1" ht="11.25" x14ac:dyDescent="0.2"/>
    <row r="203" s="2" customFormat="1" ht="11.25" x14ac:dyDescent="0.2"/>
    <row r="204" s="2" customFormat="1" ht="11.25" x14ac:dyDescent="0.2"/>
    <row r="205" s="2" customFormat="1" ht="11.25" x14ac:dyDescent="0.2"/>
    <row r="206" s="2" customFormat="1" ht="11.25" x14ac:dyDescent="0.2"/>
    <row r="207" s="2" customFormat="1" ht="11.25" x14ac:dyDescent="0.2"/>
    <row r="208" s="2" customFormat="1" ht="11.25" x14ac:dyDescent="0.2"/>
    <row r="209" s="2" customFormat="1" ht="11.25" x14ac:dyDescent="0.2"/>
    <row r="210" s="2" customFormat="1" ht="11.25" x14ac:dyDescent="0.2"/>
    <row r="211" s="2" customFormat="1" ht="11.25" x14ac:dyDescent="0.2"/>
    <row r="212" s="2" customFormat="1" ht="11.25" x14ac:dyDescent="0.2"/>
    <row r="213" s="2" customFormat="1" ht="11.25" x14ac:dyDescent="0.2"/>
    <row r="214" s="2" customFormat="1" ht="11.25" x14ac:dyDescent="0.2"/>
    <row r="215" s="2" customFormat="1" ht="11.25" x14ac:dyDescent="0.2"/>
    <row r="216" s="2" customFormat="1" ht="11.25" x14ac:dyDescent="0.2"/>
    <row r="217" s="2" customFormat="1" ht="11.25" x14ac:dyDescent="0.2"/>
    <row r="218" s="2" customFormat="1" ht="11.25" x14ac:dyDescent="0.2"/>
    <row r="219" s="2" customFormat="1" ht="11.25" x14ac:dyDescent="0.2"/>
    <row r="220" s="2" customFormat="1" ht="11.25" x14ac:dyDescent="0.2"/>
    <row r="221" s="2" customFormat="1" ht="11.25" x14ac:dyDescent="0.2"/>
    <row r="222" s="2" customFormat="1" ht="11.25" x14ac:dyDescent="0.2"/>
    <row r="223" s="2" customFormat="1" ht="11.25" x14ac:dyDescent="0.2"/>
    <row r="224" s="2" customFormat="1" ht="11.25" x14ac:dyDescent="0.2"/>
    <row r="225" s="2" customFormat="1" ht="11.25" x14ac:dyDescent="0.2"/>
    <row r="226" s="2" customFormat="1" ht="11.25" x14ac:dyDescent="0.2"/>
    <row r="227" s="2" customFormat="1" ht="11.25" x14ac:dyDescent="0.2"/>
    <row r="228" s="2" customFormat="1" ht="11.25" x14ac:dyDescent="0.2"/>
    <row r="229" s="2" customFormat="1" ht="11.25" x14ac:dyDescent="0.2"/>
    <row r="230" s="2" customFormat="1" ht="11.25" x14ac:dyDescent="0.2"/>
    <row r="231" s="2" customFormat="1" ht="11.25" x14ac:dyDescent="0.2"/>
    <row r="232" s="2" customFormat="1" ht="11.25" x14ac:dyDescent="0.2"/>
    <row r="233" s="7" customFormat="1" ht="12.75" x14ac:dyDescent="0.2"/>
    <row r="234" s="7" customFormat="1" ht="12.75" x14ac:dyDescent="0.2"/>
    <row r="235" s="7" customFormat="1" ht="12.75" x14ac:dyDescent="0.2"/>
    <row r="236" s="7" customFormat="1" ht="12.75" x14ac:dyDescent="0.2"/>
    <row r="237" s="7" customFormat="1" ht="12.75" x14ac:dyDescent="0.2"/>
    <row r="238" s="7" customFormat="1" ht="12.75" x14ac:dyDescent="0.2"/>
    <row r="239" s="7" customFormat="1" ht="12.75" x14ac:dyDescent="0.2"/>
    <row r="240" s="7" customFormat="1" ht="12.75" x14ac:dyDescent="0.2"/>
    <row r="241" s="7" customFormat="1" ht="12.75" x14ac:dyDescent="0.2"/>
    <row r="242" s="7" customFormat="1" ht="12.75" x14ac:dyDescent="0.2"/>
    <row r="243" s="7" customFormat="1" ht="12.75" x14ac:dyDescent="0.2"/>
    <row r="244" s="7" customFormat="1" ht="12.75" x14ac:dyDescent="0.2"/>
    <row r="245" s="7" customFormat="1" ht="12.75" x14ac:dyDescent="0.2"/>
    <row r="246" s="7" customFormat="1" ht="12.75" x14ac:dyDescent="0.2"/>
    <row r="247" s="7" customFormat="1" ht="12.75" x14ac:dyDescent="0.2"/>
    <row r="248" s="7" customFormat="1" ht="12.75" x14ac:dyDescent="0.2"/>
    <row r="249" s="7" customFormat="1" ht="12.75" x14ac:dyDescent="0.2"/>
    <row r="250" s="7" customFormat="1" ht="12.75" x14ac:dyDescent="0.2"/>
    <row r="251" s="7" customFormat="1" ht="12.75" x14ac:dyDescent="0.2"/>
    <row r="252" s="7" customFormat="1" ht="12.75" x14ac:dyDescent="0.2"/>
    <row r="253" s="7" customFormat="1" ht="12.75" x14ac:dyDescent="0.2"/>
    <row r="254" s="7" customFormat="1" ht="12.75" x14ac:dyDescent="0.2"/>
    <row r="255" s="7" customFormat="1" ht="12.75" x14ac:dyDescent="0.2"/>
    <row r="256" s="7" customFormat="1" ht="12.75" x14ac:dyDescent="0.2"/>
    <row r="257" s="7" customFormat="1" ht="12.75" x14ac:dyDescent="0.2"/>
    <row r="258" s="7" customFormat="1" ht="12.75" x14ac:dyDescent="0.2"/>
    <row r="259" s="7" customFormat="1" ht="12.75" x14ac:dyDescent="0.2"/>
    <row r="260" s="7" customFormat="1" ht="12.75" x14ac:dyDescent="0.2"/>
    <row r="261" s="7" customFormat="1" ht="12.75" x14ac:dyDescent="0.2"/>
    <row r="262" s="7" customFormat="1" ht="12.75" x14ac:dyDescent="0.2"/>
    <row r="263" s="7" customFormat="1" ht="12.75" x14ac:dyDescent="0.2"/>
    <row r="264" s="7" customFormat="1" ht="12.75" x14ac:dyDescent="0.2"/>
    <row r="265" s="7" customFormat="1" ht="12.75" x14ac:dyDescent="0.2"/>
    <row r="266" s="7" customFormat="1" ht="12.75" x14ac:dyDescent="0.2"/>
    <row r="267" s="7" customFormat="1" ht="12.75" x14ac:dyDescent="0.2"/>
    <row r="268" s="7" customFormat="1" ht="12.75" x14ac:dyDescent="0.2"/>
    <row r="269" s="7" customFormat="1" ht="12.75" x14ac:dyDescent="0.2"/>
    <row r="270" s="7" customFormat="1" ht="12.75" x14ac:dyDescent="0.2"/>
    <row r="271" s="7" customFormat="1" ht="12.75" x14ac:dyDescent="0.2"/>
    <row r="272" s="7" customFormat="1" ht="12.75" x14ac:dyDescent="0.2"/>
    <row r="273" s="7" customFormat="1" ht="12.75" x14ac:dyDescent="0.2"/>
    <row r="274" s="7" customFormat="1" ht="12.75" x14ac:dyDescent="0.2"/>
    <row r="275" s="7" customFormat="1" ht="12.75" x14ac:dyDescent="0.2"/>
    <row r="276" s="7" customFormat="1" ht="12.75" x14ac:dyDescent="0.2"/>
    <row r="277" s="7" customFormat="1" ht="12.75" x14ac:dyDescent="0.2"/>
    <row r="278" s="7" customFormat="1" ht="12.75" x14ac:dyDescent="0.2"/>
    <row r="279" s="7" customFormat="1" ht="12.75" x14ac:dyDescent="0.2"/>
    <row r="280" s="7" customFormat="1" ht="12.75" x14ac:dyDescent="0.2"/>
    <row r="281" s="7" customFormat="1" ht="12.75" x14ac:dyDescent="0.2"/>
    <row r="282" s="7" customFormat="1" ht="12.75" x14ac:dyDescent="0.2"/>
    <row r="283" s="7" customFormat="1" ht="12.75" x14ac:dyDescent="0.2"/>
    <row r="284" s="7" customFormat="1" ht="12.75" x14ac:dyDescent="0.2"/>
    <row r="285" s="7" customFormat="1" ht="12.75" x14ac:dyDescent="0.2"/>
    <row r="286" s="7" customFormat="1" ht="12.75" x14ac:dyDescent="0.2"/>
    <row r="287" s="7" customFormat="1" ht="12.75" x14ac:dyDescent="0.2"/>
    <row r="288" s="7" customFormat="1" ht="12.75" x14ac:dyDescent="0.2"/>
    <row r="289" s="7" customFormat="1" ht="12.75" x14ac:dyDescent="0.2"/>
    <row r="290" s="7" customFormat="1" ht="12.75" x14ac:dyDescent="0.2"/>
    <row r="291" s="7" customFormat="1" ht="12.75" x14ac:dyDescent="0.2"/>
    <row r="292" s="7" customFormat="1" ht="12.75" x14ac:dyDescent="0.2"/>
    <row r="293" s="7" customFormat="1" ht="12.75" x14ac:dyDescent="0.2"/>
    <row r="294" s="7" customFormat="1" ht="12.75" x14ac:dyDescent="0.2"/>
    <row r="295" s="7" customFormat="1" ht="12.75" x14ac:dyDescent="0.2"/>
    <row r="296" s="7" customFormat="1" ht="12.75" x14ac:dyDescent="0.2"/>
    <row r="297" s="7" customFormat="1" ht="12.75" x14ac:dyDescent="0.2"/>
    <row r="298" s="7" customFormat="1" ht="12.75" x14ac:dyDescent="0.2"/>
    <row r="299" s="7" customFormat="1" ht="12.75" x14ac:dyDescent="0.2"/>
    <row r="300" s="7" customFormat="1" ht="12.75" x14ac:dyDescent="0.2"/>
    <row r="301" s="7" customFormat="1" ht="12.75" x14ac:dyDescent="0.2"/>
    <row r="302" s="7" customFormat="1" ht="12.75" x14ac:dyDescent="0.2"/>
    <row r="303" s="7" customFormat="1" ht="12.75" x14ac:dyDescent="0.2"/>
    <row r="304" s="7" customFormat="1" ht="12.75" x14ac:dyDescent="0.2"/>
    <row r="305" s="7" customFormat="1" ht="12.75" x14ac:dyDescent="0.2"/>
    <row r="306" s="7" customFormat="1" ht="12.75" x14ac:dyDescent="0.2"/>
    <row r="307" s="7" customFormat="1" ht="12.75" x14ac:dyDescent="0.2"/>
    <row r="308" s="7" customFormat="1" ht="12.75" x14ac:dyDescent="0.2"/>
    <row r="309" s="7" customFormat="1" ht="12.75" x14ac:dyDescent="0.2"/>
    <row r="310" s="7" customFormat="1" ht="12.75" x14ac:dyDescent="0.2"/>
    <row r="311" s="7" customFormat="1" ht="12.75" x14ac:dyDescent="0.2"/>
    <row r="312" s="7" customFormat="1" ht="12.75" x14ac:dyDescent="0.2"/>
    <row r="313" s="7" customFormat="1" ht="12.75" x14ac:dyDescent="0.2"/>
    <row r="314" s="7" customFormat="1" ht="12.75" x14ac:dyDescent="0.2"/>
    <row r="315" s="7" customFormat="1" ht="12.75" x14ac:dyDescent="0.2"/>
    <row r="316" s="7" customFormat="1" ht="12.75" x14ac:dyDescent="0.2"/>
    <row r="317" s="7" customFormat="1" ht="12.75" x14ac:dyDescent="0.2"/>
    <row r="318" s="7" customFormat="1" ht="12.75" x14ac:dyDescent="0.2"/>
    <row r="319" s="7" customFormat="1" ht="12.75" x14ac:dyDescent="0.2"/>
    <row r="320" s="7" customFormat="1" ht="12.75" x14ac:dyDescent="0.2"/>
    <row r="321" s="7" customFormat="1" ht="12.75" x14ac:dyDescent="0.2"/>
    <row r="322" s="7" customFormat="1" ht="12.75" x14ac:dyDescent="0.2"/>
    <row r="323" s="7" customFormat="1" ht="12.75" x14ac:dyDescent="0.2"/>
    <row r="324" s="7" customFormat="1" ht="12.75" x14ac:dyDescent="0.2"/>
    <row r="325" s="7" customFormat="1" ht="12.75" x14ac:dyDescent="0.2"/>
    <row r="326" s="7" customFormat="1" ht="12.75" x14ac:dyDescent="0.2"/>
    <row r="327" s="7" customFormat="1" ht="12.75" x14ac:dyDescent="0.2"/>
    <row r="328" s="7" customFormat="1" ht="12.75" x14ac:dyDescent="0.2"/>
    <row r="329" s="7" customFormat="1" ht="12.75" x14ac:dyDescent="0.2"/>
    <row r="330" s="7" customFormat="1" ht="12.75" x14ac:dyDescent="0.2"/>
    <row r="331" s="7" customFormat="1" ht="12.75" x14ac:dyDescent="0.2"/>
    <row r="332" s="7" customFormat="1" ht="12.75" x14ac:dyDescent="0.2"/>
    <row r="333" s="7" customFormat="1" ht="12.75" x14ac:dyDescent="0.2"/>
    <row r="334" s="7" customFormat="1" ht="12.75" x14ac:dyDescent="0.2"/>
    <row r="335" s="7" customFormat="1" ht="12.75" x14ac:dyDescent="0.2"/>
    <row r="336" s="7" customFormat="1" ht="12.75" x14ac:dyDescent="0.2"/>
    <row r="337" s="7" customFormat="1" ht="12.75" x14ac:dyDescent="0.2"/>
    <row r="338" s="7" customFormat="1" ht="12.75" x14ac:dyDescent="0.2"/>
    <row r="339" s="7" customFormat="1" ht="12.75" x14ac:dyDescent="0.2"/>
    <row r="340" s="7" customFormat="1" ht="12.75" x14ac:dyDescent="0.2"/>
    <row r="341" s="7" customFormat="1" ht="12.75" x14ac:dyDescent="0.2"/>
    <row r="342" s="7" customFormat="1" ht="12.75" x14ac:dyDescent="0.2"/>
    <row r="343" s="7" customFormat="1" ht="12.75" x14ac:dyDescent="0.2"/>
    <row r="344" s="7" customFormat="1" ht="12.75" x14ac:dyDescent="0.2"/>
    <row r="345" s="7" customFormat="1" ht="12.75" x14ac:dyDescent="0.2"/>
    <row r="346" s="7" customFormat="1" ht="12.75" x14ac:dyDescent="0.2"/>
    <row r="347" s="7" customFormat="1" ht="12.75" x14ac:dyDescent="0.2"/>
    <row r="348" s="7" customFormat="1" ht="12.75" x14ac:dyDescent="0.2"/>
    <row r="349" s="7" customFormat="1" ht="12.75" x14ac:dyDescent="0.2"/>
    <row r="350" s="7" customFormat="1" ht="12.75" x14ac:dyDescent="0.2"/>
    <row r="351" s="7" customFormat="1" ht="12.75" x14ac:dyDescent="0.2"/>
    <row r="352" s="7" customFormat="1" ht="12.75" x14ac:dyDescent="0.2"/>
    <row r="353" s="7" customFormat="1" ht="12.75" x14ac:dyDescent="0.2"/>
    <row r="354" s="7" customFormat="1" ht="12.75" x14ac:dyDescent="0.2"/>
    <row r="355" s="7" customFormat="1" ht="12.75" x14ac:dyDescent="0.2"/>
    <row r="356" s="7" customFormat="1" ht="12.75" x14ac:dyDescent="0.2"/>
    <row r="357" s="7" customFormat="1" ht="12.75" x14ac:dyDescent="0.2"/>
    <row r="358" s="7" customFormat="1" ht="12.75" x14ac:dyDescent="0.2"/>
    <row r="359" s="7" customFormat="1" ht="12.75" x14ac:dyDescent="0.2"/>
    <row r="360" s="7" customFormat="1" ht="12.75" x14ac:dyDescent="0.2"/>
    <row r="361" s="7" customFormat="1" ht="12.75" x14ac:dyDescent="0.2"/>
    <row r="362" s="7" customFormat="1" ht="12.75" x14ac:dyDescent="0.2"/>
    <row r="363" s="7" customFormat="1" ht="12.75" x14ac:dyDescent="0.2"/>
    <row r="364" s="7" customFormat="1" ht="12.75" x14ac:dyDescent="0.2"/>
    <row r="365" s="7" customFormat="1" ht="12.75" x14ac:dyDescent="0.2"/>
    <row r="366" s="7" customFormat="1" ht="12.75" x14ac:dyDescent="0.2"/>
    <row r="367" s="7" customFormat="1" ht="12.75" x14ac:dyDescent="0.2"/>
    <row r="368" s="7" customFormat="1" ht="12.75" x14ac:dyDescent="0.2"/>
    <row r="369" s="7" customFormat="1" ht="12.75" x14ac:dyDescent="0.2"/>
    <row r="370" s="7" customFormat="1" ht="12.75" x14ac:dyDescent="0.2"/>
    <row r="371" s="7" customFormat="1" ht="12.75" x14ac:dyDescent="0.2"/>
    <row r="372" s="7" customFormat="1" ht="12.75" x14ac:dyDescent="0.2"/>
    <row r="373" s="7" customFormat="1" ht="12.75" x14ac:dyDescent="0.2"/>
    <row r="374" s="7" customFormat="1" ht="12.75" x14ac:dyDescent="0.2"/>
    <row r="375" s="7" customFormat="1" ht="12.75" x14ac:dyDescent="0.2"/>
    <row r="376" s="7" customFormat="1" ht="12.75" x14ac:dyDescent="0.2"/>
    <row r="377" s="7" customFormat="1" ht="12.75" x14ac:dyDescent="0.2"/>
    <row r="378" s="7" customFormat="1" ht="12.75" x14ac:dyDescent="0.2"/>
    <row r="379" s="7" customFormat="1" ht="12.75" x14ac:dyDescent="0.2"/>
    <row r="380" s="7" customFormat="1" ht="12.75" x14ac:dyDescent="0.2"/>
    <row r="381" s="7" customFormat="1" ht="12.75" x14ac:dyDescent="0.2"/>
    <row r="382" s="7" customFormat="1" ht="12.75" x14ac:dyDescent="0.2"/>
    <row r="383" s="7" customFormat="1" ht="12.75" x14ac:dyDescent="0.2"/>
    <row r="384" s="7" customFormat="1" ht="12.75" x14ac:dyDescent="0.2"/>
    <row r="385" s="7" customFormat="1" ht="12.75" x14ac:dyDescent="0.2"/>
    <row r="386" s="7" customFormat="1" ht="12.75" x14ac:dyDescent="0.2"/>
    <row r="387" s="7" customFormat="1" ht="12.75" x14ac:dyDescent="0.2"/>
    <row r="388" s="7" customFormat="1" ht="12.75" x14ac:dyDescent="0.2"/>
    <row r="389" s="7" customFormat="1" ht="12.75" x14ac:dyDescent="0.2"/>
    <row r="390" s="7" customFormat="1" ht="12.75" x14ac:dyDescent="0.2"/>
    <row r="391" s="7" customFormat="1" ht="12.75" x14ac:dyDescent="0.2"/>
    <row r="392" s="7" customFormat="1" ht="12.75" x14ac:dyDescent="0.2"/>
    <row r="393" s="7" customFormat="1" ht="12.75" x14ac:dyDescent="0.2"/>
    <row r="394" s="7" customFormat="1" ht="12.75" x14ac:dyDescent="0.2"/>
    <row r="395" s="7" customFormat="1" ht="12.75" x14ac:dyDescent="0.2"/>
    <row r="396" s="7" customFormat="1" ht="12.75" x14ac:dyDescent="0.2"/>
    <row r="397" s="7" customFormat="1" ht="12.75" x14ac:dyDescent="0.2"/>
    <row r="398" s="7" customFormat="1" ht="12.75" x14ac:dyDescent="0.2"/>
    <row r="399" s="7" customFormat="1" ht="12.75" x14ac:dyDescent="0.2"/>
    <row r="400" s="7" customFormat="1" ht="12.75" x14ac:dyDescent="0.2"/>
    <row r="401" s="7" customFormat="1" ht="12.75" x14ac:dyDescent="0.2"/>
    <row r="402" s="7" customFormat="1" ht="12.75" x14ac:dyDescent="0.2"/>
    <row r="403" s="7" customFormat="1" ht="12.75" x14ac:dyDescent="0.2"/>
    <row r="404" s="7" customFormat="1" ht="12.75" x14ac:dyDescent="0.2"/>
    <row r="405" s="7" customFormat="1" ht="12.75" x14ac:dyDescent="0.2"/>
    <row r="406" s="7" customFormat="1" ht="12.75" x14ac:dyDescent="0.2"/>
    <row r="407" s="7" customFormat="1" ht="12.75" x14ac:dyDescent="0.2"/>
    <row r="408" s="7" customFormat="1" ht="12.75" x14ac:dyDescent="0.2"/>
    <row r="409" s="7" customFormat="1" ht="12.75" x14ac:dyDescent="0.2"/>
    <row r="410" s="7" customFormat="1" ht="12.75" x14ac:dyDescent="0.2"/>
    <row r="411" s="7" customFormat="1" ht="12.75" x14ac:dyDescent="0.2"/>
    <row r="412" s="7" customFormat="1" ht="12.75" x14ac:dyDescent="0.2"/>
    <row r="413" s="7" customFormat="1" ht="12.75" x14ac:dyDescent="0.2"/>
    <row r="414" s="7" customFormat="1" ht="12.75" x14ac:dyDescent="0.2"/>
    <row r="415" s="7" customFormat="1" ht="12.75" x14ac:dyDescent="0.2"/>
    <row r="416" s="7" customFormat="1" ht="12.75" x14ac:dyDescent="0.2"/>
    <row r="417" s="7" customFormat="1" ht="12.75" x14ac:dyDescent="0.2"/>
    <row r="418" s="7" customFormat="1" ht="12.75" x14ac:dyDescent="0.2"/>
    <row r="419" s="7" customFormat="1" ht="12.75" x14ac:dyDescent="0.2"/>
    <row r="420" s="7" customFormat="1" ht="12.75" x14ac:dyDescent="0.2"/>
    <row r="421" s="7" customFormat="1" ht="12.75" x14ac:dyDescent="0.2"/>
    <row r="422" s="7" customFormat="1" ht="12.75" x14ac:dyDescent="0.2"/>
    <row r="423" s="7" customFormat="1" ht="12.75" x14ac:dyDescent="0.2"/>
    <row r="424" s="7" customFormat="1" ht="12.75" x14ac:dyDescent="0.2"/>
    <row r="425" s="7" customFormat="1" ht="12.75" x14ac:dyDescent="0.2"/>
    <row r="426" s="7" customFormat="1" ht="12.75" x14ac:dyDescent="0.2"/>
    <row r="427" s="7" customFormat="1" ht="12.75" x14ac:dyDescent="0.2"/>
    <row r="428" s="7" customFormat="1" ht="12.75" x14ac:dyDescent="0.2"/>
  </sheetData>
  <mergeCells count="45">
    <mergeCell ref="A7:AC7"/>
    <mergeCell ref="AB1:AC1"/>
    <mergeCell ref="A2:AC2"/>
    <mergeCell ref="A3:AC3"/>
    <mergeCell ref="A4:AC4"/>
    <mergeCell ref="A6:AC6"/>
    <mergeCell ref="AB12:AB15"/>
    <mergeCell ref="AC12:AC15"/>
    <mergeCell ref="AA13:AA15"/>
    <mergeCell ref="A9:AC9"/>
    <mergeCell ref="A11:A15"/>
    <mergeCell ref="B11:B15"/>
    <mergeCell ref="C11:C15"/>
    <mergeCell ref="D11:D15"/>
    <mergeCell ref="E11:E15"/>
    <mergeCell ref="F11:N11"/>
    <mergeCell ref="O11:X11"/>
    <mergeCell ref="Y11:AC11"/>
    <mergeCell ref="F12:J12"/>
    <mergeCell ref="B18:B29"/>
    <mergeCell ref="A18:A29"/>
    <mergeCell ref="A17:AC17"/>
    <mergeCell ref="C18:E18"/>
    <mergeCell ref="F13:F15"/>
    <mergeCell ref="G13:J14"/>
    <mergeCell ref="O13:O15"/>
    <mergeCell ref="P13:T13"/>
    <mergeCell ref="Y13:Y15"/>
    <mergeCell ref="Z13:Z15"/>
    <mergeCell ref="P14:P15"/>
    <mergeCell ref="Q14:T14"/>
    <mergeCell ref="K12:N14"/>
    <mergeCell ref="O12:T12"/>
    <mergeCell ref="U12:X14"/>
    <mergeCell ref="Y12:AA12"/>
    <mergeCell ref="A39:AC39"/>
    <mergeCell ref="B30:B36"/>
    <mergeCell ref="A30:A36"/>
    <mergeCell ref="A44:AC44"/>
    <mergeCell ref="C30:E30"/>
    <mergeCell ref="A42:AC42"/>
    <mergeCell ref="A43:AC43"/>
    <mergeCell ref="A38:AC38"/>
    <mergeCell ref="A40:AC40"/>
    <mergeCell ref="A41:AC41"/>
  </mergeCells>
  <printOptions horizontalCentered="1"/>
  <pageMargins left="0.15748031496062992" right="0.15748031496062992" top="0.19685039370078741" bottom="0.19685039370078741" header="0" footer="0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86"/>
  <sheetViews>
    <sheetView tabSelected="1" workbookViewId="0">
      <pane ySplit="17" topLeftCell="A18" activePane="bottomLeft" state="frozen"/>
      <selection pane="bottomLeft" activeCell="AB20" sqref="AB20"/>
    </sheetView>
  </sheetViews>
  <sheetFormatPr defaultColWidth="8.85546875" defaultRowHeight="15" x14ac:dyDescent="0.25"/>
  <cols>
    <col min="1" max="1" width="3.7109375" style="1" customWidth="1"/>
    <col min="2" max="2" width="15.5703125" style="1" customWidth="1"/>
    <col min="3" max="3" width="3.28515625" style="1" customWidth="1"/>
    <col min="4" max="4" width="15.140625" style="1" customWidth="1"/>
    <col min="5" max="5" width="26.85546875" style="1" customWidth="1"/>
    <col min="6" max="6" width="8.140625" style="1" customWidth="1"/>
    <col min="7" max="7" width="8" style="1" customWidth="1"/>
    <col min="8" max="8" width="7.85546875" style="1" customWidth="1"/>
    <col min="9" max="9" width="8.28515625" style="1" customWidth="1"/>
    <col min="10" max="10" width="4.42578125" style="1" customWidth="1"/>
    <col min="11" max="12" width="4" style="1" customWidth="1"/>
    <col min="13" max="13" width="8" style="1" customWidth="1"/>
    <col min="14" max="14" width="8.42578125" style="1" customWidth="1"/>
    <col min="15" max="15" width="8.28515625" style="1" customWidth="1"/>
    <col min="16" max="16" width="8.140625" style="1" customWidth="1"/>
    <col min="17" max="17" width="7.85546875" style="1" customWidth="1"/>
    <col min="18" max="18" width="4.42578125" style="1" customWidth="1"/>
    <col min="19" max="19" width="4.28515625" style="1" customWidth="1"/>
    <col min="20" max="20" width="4.140625" style="1" customWidth="1"/>
    <col min="21" max="21" width="19" style="1" customWidth="1"/>
    <col min="22" max="22" width="7.42578125" style="1" bestFit="1" customWidth="1"/>
    <col min="23" max="23" width="6.42578125" style="1" bestFit="1" customWidth="1"/>
    <col min="24" max="24" width="9" style="1" customWidth="1"/>
    <col min="25" max="25" width="11.5703125" style="8" customWidth="1"/>
    <col min="26" max="16384" width="8.85546875" style="1"/>
  </cols>
  <sheetData>
    <row r="1" spans="1:25" x14ac:dyDescent="0.25">
      <c r="X1" s="94" t="s">
        <v>39</v>
      </c>
      <c r="Y1" s="94"/>
    </row>
    <row r="3" spans="1:25" x14ac:dyDescent="0.25">
      <c r="A3" s="84" t="s">
        <v>25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1:25" ht="13.9" customHeight="1" x14ac:dyDescent="0.25">
      <c r="A4" s="84" t="s">
        <v>24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13.9" customHeight="1" x14ac:dyDescent="0.25">
      <c r="A5" s="84" t="s">
        <v>23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7" spans="1:25" ht="13.9" customHeight="1" x14ac:dyDescent="0.25">
      <c r="A7" s="102" t="s">
        <v>68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spans="1:25" ht="13.9" customHeight="1" x14ac:dyDescent="0.25">
      <c r="A8" s="84" t="s">
        <v>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10" spans="1:25" ht="13.9" customHeight="1" x14ac:dyDescent="0.25">
      <c r="A10" s="84" t="s">
        <v>67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</row>
    <row r="12" spans="1:25" s="2" customFormat="1" ht="10.15" customHeight="1" x14ac:dyDescent="0.2">
      <c r="A12" s="80" t="s">
        <v>21</v>
      </c>
      <c r="B12" s="80" t="s">
        <v>22</v>
      </c>
      <c r="C12" s="80" t="s">
        <v>21</v>
      </c>
      <c r="D12" s="80" t="s">
        <v>20</v>
      </c>
      <c r="E12" s="80" t="s">
        <v>19</v>
      </c>
      <c r="F12" s="80" t="s">
        <v>18</v>
      </c>
      <c r="G12" s="80"/>
      <c r="H12" s="80"/>
      <c r="I12" s="80"/>
      <c r="J12" s="80"/>
      <c r="K12" s="80"/>
      <c r="L12" s="80"/>
      <c r="M12" s="80" t="s">
        <v>17</v>
      </c>
      <c r="N12" s="80"/>
      <c r="O12" s="80"/>
      <c r="P12" s="80"/>
      <c r="Q12" s="80"/>
      <c r="R12" s="80"/>
      <c r="S12" s="80"/>
      <c r="T12" s="80"/>
      <c r="U12" s="80" t="s">
        <v>16</v>
      </c>
      <c r="V12" s="80"/>
      <c r="W12" s="80"/>
      <c r="X12" s="80"/>
      <c r="Y12" s="80"/>
    </row>
    <row r="13" spans="1:25" s="2" customFormat="1" ht="27.6" customHeight="1" x14ac:dyDescent="0.2">
      <c r="A13" s="80"/>
      <c r="B13" s="80"/>
      <c r="C13" s="80"/>
      <c r="D13" s="80"/>
      <c r="E13" s="80"/>
      <c r="F13" s="80" t="s">
        <v>15</v>
      </c>
      <c r="G13" s="80"/>
      <c r="H13" s="80"/>
      <c r="I13" s="80"/>
      <c r="J13" s="80" t="s">
        <v>14</v>
      </c>
      <c r="K13" s="80"/>
      <c r="L13" s="80"/>
      <c r="M13" s="80" t="s">
        <v>15</v>
      </c>
      <c r="N13" s="80"/>
      <c r="O13" s="80"/>
      <c r="P13" s="80"/>
      <c r="Q13" s="80"/>
      <c r="R13" s="80" t="s">
        <v>37</v>
      </c>
      <c r="S13" s="80"/>
      <c r="T13" s="80"/>
      <c r="U13" s="80" t="s">
        <v>26</v>
      </c>
      <c r="V13" s="80"/>
      <c r="W13" s="80"/>
      <c r="X13" s="80" t="s">
        <v>13</v>
      </c>
      <c r="Y13" s="80" t="s">
        <v>12</v>
      </c>
    </row>
    <row r="14" spans="1:25" s="2" customFormat="1" ht="14.45" customHeight="1" x14ac:dyDescent="0.2">
      <c r="A14" s="80"/>
      <c r="B14" s="80"/>
      <c r="C14" s="80"/>
      <c r="D14" s="80"/>
      <c r="E14" s="80"/>
      <c r="F14" s="81" t="s">
        <v>7</v>
      </c>
      <c r="G14" s="88" t="s">
        <v>6</v>
      </c>
      <c r="H14" s="89"/>
      <c r="I14" s="90"/>
      <c r="J14" s="80"/>
      <c r="K14" s="80"/>
      <c r="L14" s="80"/>
      <c r="M14" s="81" t="s">
        <v>27</v>
      </c>
      <c r="N14" s="85" t="s">
        <v>11</v>
      </c>
      <c r="O14" s="86"/>
      <c r="P14" s="86"/>
      <c r="Q14" s="87"/>
      <c r="R14" s="80"/>
      <c r="S14" s="80"/>
      <c r="T14" s="80"/>
      <c r="U14" s="81" t="s">
        <v>10</v>
      </c>
      <c r="V14" s="81" t="s">
        <v>9</v>
      </c>
      <c r="W14" s="81" t="s">
        <v>8</v>
      </c>
      <c r="X14" s="80"/>
      <c r="Y14" s="80"/>
    </row>
    <row r="15" spans="1:25" s="2" customFormat="1" ht="15.6" customHeight="1" x14ac:dyDescent="0.2">
      <c r="A15" s="80"/>
      <c r="B15" s="80"/>
      <c r="C15" s="80"/>
      <c r="D15" s="80"/>
      <c r="E15" s="80"/>
      <c r="F15" s="82"/>
      <c r="G15" s="91"/>
      <c r="H15" s="92"/>
      <c r="I15" s="93"/>
      <c r="J15" s="80"/>
      <c r="K15" s="80"/>
      <c r="L15" s="80"/>
      <c r="M15" s="82"/>
      <c r="N15" s="82" t="s">
        <v>7</v>
      </c>
      <c r="O15" s="83" t="s">
        <v>6</v>
      </c>
      <c r="P15" s="83"/>
      <c r="Q15" s="83"/>
      <c r="R15" s="80"/>
      <c r="S15" s="80"/>
      <c r="T15" s="80"/>
      <c r="U15" s="82"/>
      <c r="V15" s="82"/>
      <c r="W15" s="82"/>
      <c r="X15" s="80"/>
      <c r="Y15" s="80"/>
    </row>
    <row r="16" spans="1:25" s="4" customFormat="1" ht="11.25" x14ac:dyDescent="0.25">
      <c r="A16" s="80"/>
      <c r="B16" s="80"/>
      <c r="C16" s="80"/>
      <c r="D16" s="80"/>
      <c r="E16" s="80"/>
      <c r="F16" s="83"/>
      <c r="G16" s="50" t="s">
        <v>28</v>
      </c>
      <c r="H16" s="50" t="s">
        <v>29</v>
      </c>
      <c r="I16" s="50" t="s">
        <v>30</v>
      </c>
      <c r="J16" s="50" t="s">
        <v>28</v>
      </c>
      <c r="K16" s="50" t="s">
        <v>29</v>
      </c>
      <c r="L16" s="50" t="s">
        <v>30</v>
      </c>
      <c r="M16" s="83"/>
      <c r="N16" s="83"/>
      <c r="O16" s="50" t="s">
        <v>28</v>
      </c>
      <c r="P16" s="50" t="s">
        <v>29</v>
      </c>
      <c r="Q16" s="50" t="s">
        <v>30</v>
      </c>
      <c r="R16" s="50" t="s">
        <v>28</v>
      </c>
      <c r="S16" s="50" t="s">
        <v>29</v>
      </c>
      <c r="T16" s="50" t="s">
        <v>30</v>
      </c>
      <c r="U16" s="83"/>
      <c r="V16" s="83"/>
      <c r="W16" s="83"/>
      <c r="X16" s="80"/>
      <c r="Y16" s="80"/>
    </row>
    <row r="17" spans="1:25" s="2" customFormat="1" ht="10.15" x14ac:dyDescent="0.2">
      <c r="A17" s="50">
        <v>1</v>
      </c>
      <c r="B17" s="50">
        <v>2</v>
      </c>
      <c r="C17" s="50">
        <v>3</v>
      </c>
      <c r="D17" s="50">
        <v>4</v>
      </c>
      <c r="E17" s="50">
        <v>5</v>
      </c>
      <c r="F17" s="50">
        <v>6</v>
      </c>
      <c r="G17" s="50">
        <v>7</v>
      </c>
      <c r="H17" s="50">
        <v>8</v>
      </c>
      <c r="I17" s="50">
        <v>9</v>
      </c>
      <c r="J17" s="50">
        <v>10</v>
      </c>
      <c r="K17" s="50">
        <v>11</v>
      </c>
      <c r="L17" s="50">
        <v>12</v>
      </c>
      <c r="M17" s="50">
        <v>13</v>
      </c>
      <c r="N17" s="50">
        <v>14</v>
      </c>
      <c r="O17" s="50">
        <v>15</v>
      </c>
      <c r="P17" s="50">
        <v>16</v>
      </c>
      <c r="Q17" s="50">
        <v>17</v>
      </c>
      <c r="R17" s="50">
        <v>18</v>
      </c>
      <c r="S17" s="50">
        <v>19</v>
      </c>
      <c r="T17" s="50">
        <v>20</v>
      </c>
      <c r="U17" s="50">
        <v>21</v>
      </c>
      <c r="V17" s="50">
        <v>22</v>
      </c>
      <c r="W17" s="50">
        <v>23</v>
      </c>
      <c r="X17" s="50">
        <v>24</v>
      </c>
      <c r="Y17" s="50">
        <v>25</v>
      </c>
    </row>
    <row r="18" spans="1:25" s="2" customFormat="1" ht="11.25" x14ac:dyDescent="0.2">
      <c r="A18" s="99" t="s">
        <v>141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1"/>
    </row>
    <row r="19" spans="1:25" s="2" customFormat="1" ht="20.25" customHeight="1" x14ac:dyDescent="0.2">
      <c r="A19" s="106">
        <v>1</v>
      </c>
      <c r="B19" s="106" t="s">
        <v>142</v>
      </c>
      <c r="C19" s="96" t="s">
        <v>35</v>
      </c>
      <c r="D19" s="97"/>
      <c r="E19" s="98"/>
      <c r="F19" s="15">
        <f>SUM(F20:F50)</f>
        <v>10967.916999999999</v>
      </c>
      <c r="G19" s="15">
        <f>SUM(G20:G50)</f>
        <v>0</v>
      </c>
      <c r="H19" s="15">
        <f>SUM(H20:H50)</f>
        <v>10000</v>
      </c>
      <c r="I19" s="15">
        <f>SUM(I20:I50)</f>
        <v>967.91699999999992</v>
      </c>
      <c r="J19" s="15">
        <f>G19/F19*100</f>
        <v>0</v>
      </c>
      <c r="K19" s="15">
        <f>H19/F19*100</f>
        <v>91.175015274094434</v>
      </c>
      <c r="L19" s="15">
        <f>I19/F19*100</f>
        <v>8.8249847259055656</v>
      </c>
      <c r="M19" s="15">
        <f>SUM(M20:M98)</f>
        <v>0</v>
      </c>
      <c r="N19" s="15">
        <v>0</v>
      </c>
      <c r="O19" s="15">
        <f t="shared" ref="O19:Q19" si="0">SUM(O20:O98)</f>
        <v>0</v>
      </c>
      <c r="P19" s="15">
        <v>0</v>
      </c>
      <c r="Q19" s="15">
        <f t="shared" si="0"/>
        <v>0</v>
      </c>
      <c r="R19" s="15">
        <v>0</v>
      </c>
      <c r="S19" s="15">
        <v>0</v>
      </c>
      <c r="T19" s="15">
        <v>0</v>
      </c>
      <c r="U19" s="67" t="s">
        <v>209</v>
      </c>
      <c r="V19" s="78" t="s">
        <v>210</v>
      </c>
      <c r="W19" s="79">
        <f>SUM(W20:W50)</f>
        <v>31</v>
      </c>
      <c r="X19" s="79">
        <f>SUM(X20:X98)</f>
        <v>0</v>
      </c>
      <c r="Y19" s="19" t="s">
        <v>211</v>
      </c>
    </row>
    <row r="20" spans="1:25" s="2" customFormat="1" ht="20.25" customHeight="1" x14ac:dyDescent="0.2">
      <c r="A20" s="107"/>
      <c r="B20" s="107"/>
      <c r="C20" s="38">
        <f>'[1]Табл. 13'!C16</f>
        <v>1</v>
      </c>
      <c r="D20" s="39" t="s">
        <v>143</v>
      </c>
      <c r="E20" s="47" t="s">
        <v>144</v>
      </c>
      <c r="F20" s="59">
        <f t="shared" ref="F20:F98" si="1">SUM(G20:I20)</f>
        <v>2700.05</v>
      </c>
      <c r="G20" s="64">
        <v>0</v>
      </c>
      <c r="H20" s="61">
        <v>2150.6</v>
      </c>
      <c r="I20" s="62">
        <v>549.45000000000005</v>
      </c>
      <c r="J20" s="42">
        <f>G20/F20*100</f>
        <v>0</v>
      </c>
      <c r="K20" s="42">
        <v>95</v>
      </c>
      <c r="L20" s="42">
        <v>5</v>
      </c>
      <c r="M20" s="41">
        <v>0</v>
      </c>
      <c r="N20" s="41">
        <f t="shared" ref="N20:N98" si="2">O20+P20+Q20</f>
        <v>0</v>
      </c>
      <c r="O20" s="41">
        <v>0</v>
      </c>
      <c r="P20" s="41">
        <v>0</v>
      </c>
      <c r="Q20" s="41">
        <v>0</v>
      </c>
      <c r="R20" s="42">
        <v>0</v>
      </c>
      <c r="S20" s="42">
        <v>0</v>
      </c>
      <c r="T20" s="42">
        <v>0</v>
      </c>
      <c r="U20" s="43" t="s">
        <v>209</v>
      </c>
      <c r="V20" s="44" t="s">
        <v>210</v>
      </c>
      <c r="W20" s="45">
        <v>1</v>
      </c>
      <c r="X20" s="45">
        <v>0</v>
      </c>
      <c r="Y20" s="39" t="s">
        <v>211</v>
      </c>
    </row>
    <row r="21" spans="1:25" s="2" customFormat="1" ht="21" customHeight="1" x14ac:dyDescent="0.2">
      <c r="A21" s="107"/>
      <c r="B21" s="107"/>
      <c r="C21" s="38">
        <f>'[1]Табл. 13'!C17</f>
        <v>2</v>
      </c>
      <c r="D21" s="39" t="s">
        <v>64</v>
      </c>
      <c r="E21" s="47" t="s">
        <v>145</v>
      </c>
      <c r="F21" s="41">
        <f t="shared" si="1"/>
        <v>1203.972</v>
      </c>
      <c r="G21" s="60">
        <v>0</v>
      </c>
      <c r="H21" s="60">
        <v>1140</v>
      </c>
      <c r="I21" s="41">
        <v>63.972000000000001</v>
      </c>
      <c r="J21" s="42">
        <f t="shared" ref="J21:J98" si="3">G21/F21*100</f>
        <v>0</v>
      </c>
      <c r="K21" s="42">
        <f t="shared" ref="K21:K98" si="4">H21/F21*100</f>
        <v>94.686587395720167</v>
      </c>
      <c r="L21" s="42">
        <f t="shared" ref="L21:L98" si="5">I21/F21*100</f>
        <v>5.3134126042798338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2">
        <v>0</v>
      </c>
      <c r="S21" s="42">
        <v>0</v>
      </c>
      <c r="T21" s="42">
        <v>0</v>
      </c>
      <c r="U21" s="43" t="s">
        <v>209</v>
      </c>
      <c r="V21" s="44" t="s">
        <v>210</v>
      </c>
      <c r="W21" s="45">
        <v>1</v>
      </c>
      <c r="X21" s="45">
        <v>0</v>
      </c>
      <c r="Y21" s="39" t="s">
        <v>211</v>
      </c>
    </row>
    <row r="22" spans="1:25" s="2" customFormat="1" ht="30.75" customHeight="1" x14ac:dyDescent="0.2">
      <c r="A22" s="107"/>
      <c r="B22" s="107"/>
      <c r="C22" s="38">
        <f>'[1]Табл. 13'!C18</f>
        <v>3</v>
      </c>
      <c r="D22" s="39" t="s">
        <v>146</v>
      </c>
      <c r="E22" s="47" t="s">
        <v>147</v>
      </c>
      <c r="F22" s="41">
        <f t="shared" si="1"/>
        <v>300</v>
      </c>
      <c r="G22" s="41">
        <v>0</v>
      </c>
      <c r="H22" s="41">
        <v>284</v>
      </c>
      <c r="I22" s="41">
        <v>16</v>
      </c>
      <c r="J22" s="42">
        <f t="shared" si="3"/>
        <v>0</v>
      </c>
      <c r="K22" s="42">
        <v>97</v>
      </c>
      <c r="L22" s="42">
        <v>3</v>
      </c>
      <c r="M22" s="41">
        <v>0</v>
      </c>
      <c r="N22" s="41">
        <f t="shared" si="2"/>
        <v>0</v>
      </c>
      <c r="O22" s="41">
        <v>0</v>
      </c>
      <c r="P22" s="41">
        <v>0</v>
      </c>
      <c r="Q22" s="41">
        <v>0</v>
      </c>
      <c r="R22" s="42">
        <v>0</v>
      </c>
      <c r="S22" s="42">
        <v>0</v>
      </c>
      <c r="T22" s="42">
        <v>0</v>
      </c>
      <c r="U22" s="43" t="s">
        <v>209</v>
      </c>
      <c r="V22" s="44" t="s">
        <v>210</v>
      </c>
      <c r="W22" s="45">
        <v>1</v>
      </c>
      <c r="X22" s="45">
        <v>0</v>
      </c>
      <c r="Y22" s="39" t="s">
        <v>211</v>
      </c>
    </row>
    <row r="23" spans="1:25" s="2" customFormat="1" ht="22.5" customHeight="1" x14ac:dyDescent="0.2">
      <c r="A23" s="107"/>
      <c r="B23" s="107"/>
      <c r="C23" s="38">
        <f>'[1]Табл. 13'!C19</f>
        <v>4</v>
      </c>
      <c r="D23" s="39" t="s">
        <v>55</v>
      </c>
      <c r="E23" s="47" t="s">
        <v>148</v>
      </c>
      <c r="F23" s="41">
        <f t="shared" si="1"/>
        <v>257</v>
      </c>
      <c r="G23" s="41">
        <v>0</v>
      </c>
      <c r="H23" s="41">
        <v>249.2</v>
      </c>
      <c r="I23" s="41">
        <v>7.8</v>
      </c>
      <c r="J23" s="42">
        <f t="shared" si="3"/>
        <v>0</v>
      </c>
      <c r="K23" s="42">
        <f t="shared" si="4"/>
        <v>96.964980544747078</v>
      </c>
      <c r="L23" s="42">
        <f t="shared" si="5"/>
        <v>3.0350194552529182</v>
      </c>
      <c r="M23" s="41">
        <v>0</v>
      </c>
      <c r="N23" s="41">
        <f t="shared" si="2"/>
        <v>0</v>
      </c>
      <c r="O23" s="41">
        <v>0</v>
      </c>
      <c r="P23" s="41">
        <v>0</v>
      </c>
      <c r="Q23" s="41">
        <v>0</v>
      </c>
      <c r="R23" s="42">
        <v>0</v>
      </c>
      <c r="S23" s="42">
        <v>0</v>
      </c>
      <c r="T23" s="42">
        <v>0</v>
      </c>
      <c r="U23" s="43" t="s">
        <v>209</v>
      </c>
      <c r="V23" s="44" t="s">
        <v>210</v>
      </c>
      <c r="W23" s="45">
        <v>1</v>
      </c>
      <c r="X23" s="45">
        <v>0</v>
      </c>
      <c r="Y23" s="39" t="s">
        <v>211</v>
      </c>
    </row>
    <row r="24" spans="1:25" s="2" customFormat="1" ht="30.75" customHeight="1" x14ac:dyDescent="0.2">
      <c r="A24" s="107"/>
      <c r="B24" s="107"/>
      <c r="C24" s="38">
        <f>'[1]Табл. 13'!C20</f>
        <v>5</v>
      </c>
      <c r="D24" s="39" t="s">
        <v>149</v>
      </c>
      <c r="E24" s="47" t="s">
        <v>150</v>
      </c>
      <c r="F24" s="63">
        <f t="shared" si="1"/>
        <v>415</v>
      </c>
      <c r="G24" s="63">
        <v>0</v>
      </c>
      <c r="H24" s="63">
        <v>394.2</v>
      </c>
      <c r="I24" s="63">
        <v>20.8</v>
      </c>
      <c r="J24" s="42">
        <f t="shared" si="3"/>
        <v>0</v>
      </c>
      <c r="K24" s="42">
        <v>97</v>
      </c>
      <c r="L24" s="42">
        <v>3</v>
      </c>
      <c r="M24" s="41">
        <v>0</v>
      </c>
      <c r="N24" s="41">
        <f t="shared" si="2"/>
        <v>0</v>
      </c>
      <c r="O24" s="41">
        <v>0</v>
      </c>
      <c r="P24" s="41">
        <v>0</v>
      </c>
      <c r="Q24" s="41">
        <v>0</v>
      </c>
      <c r="R24" s="42">
        <v>0</v>
      </c>
      <c r="S24" s="42">
        <v>0</v>
      </c>
      <c r="T24" s="42">
        <v>0</v>
      </c>
      <c r="U24" s="43" t="s">
        <v>209</v>
      </c>
      <c r="V24" s="44" t="s">
        <v>210</v>
      </c>
      <c r="W24" s="45">
        <v>1</v>
      </c>
      <c r="X24" s="45">
        <v>0</v>
      </c>
      <c r="Y24" s="39" t="s">
        <v>211</v>
      </c>
    </row>
    <row r="25" spans="1:25" s="2" customFormat="1" ht="29.25" x14ac:dyDescent="0.2">
      <c r="A25" s="107"/>
      <c r="B25" s="107"/>
      <c r="C25" s="38">
        <f>'[1]Табл. 13'!C21</f>
        <v>6</v>
      </c>
      <c r="D25" s="39" t="s">
        <v>151</v>
      </c>
      <c r="E25" s="47" t="s">
        <v>152</v>
      </c>
      <c r="F25" s="41">
        <f t="shared" si="1"/>
        <v>195.1</v>
      </c>
      <c r="G25" s="41">
        <v>0</v>
      </c>
      <c r="H25" s="41">
        <v>188</v>
      </c>
      <c r="I25" s="41">
        <v>7.1</v>
      </c>
      <c r="J25" s="42">
        <f t="shared" si="3"/>
        <v>0</v>
      </c>
      <c r="K25" s="42">
        <f t="shared" si="4"/>
        <v>96.360840594566895</v>
      </c>
      <c r="L25" s="42">
        <f t="shared" si="5"/>
        <v>3.6391594054331109</v>
      </c>
      <c r="M25" s="41">
        <v>0</v>
      </c>
      <c r="N25" s="41">
        <f t="shared" si="2"/>
        <v>0</v>
      </c>
      <c r="O25" s="41">
        <v>0</v>
      </c>
      <c r="P25" s="41">
        <v>0</v>
      </c>
      <c r="Q25" s="41">
        <v>0</v>
      </c>
      <c r="R25" s="42">
        <v>0</v>
      </c>
      <c r="S25" s="42">
        <v>0</v>
      </c>
      <c r="T25" s="42">
        <v>0</v>
      </c>
      <c r="U25" s="43" t="s">
        <v>209</v>
      </c>
      <c r="V25" s="44" t="s">
        <v>210</v>
      </c>
      <c r="W25" s="45">
        <v>1</v>
      </c>
      <c r="X25" s="45">
        <v>0</v>
      </c>
      <c r="Y25" s="39" t="s">
        <v>211</v>
      </c>
    </row>
    <row r="26" spans="1:25" s="2" customFormat="1" ht="21.75" customHeight="1" x14ac:dyDescent="0.2">
      <c r="A26" s="107"/>
      <c r="B26" s="107"/>
      <c r="C26" s="38">
        <f>'[1]Табл. 13'!C22</f>
        <v>7</v>
      </c>
      <c r="D26" s="39" t="s">
        <v>153</v>
      </c>
      <c r="E26" s="47" t="s">
        <v>154</v>
      </c>
      <c r="F26" s="41">
        <f t="shared" si="1"/>
        <v>194</v>
      </c>
      <c r="G26" s="41">
        <v>0</v>
      </c>
      <c r="H26" s="41">
        <v>188</v>
      </c>
      <c r="I26" s="41">
        <v>6</v>
      </c>
      <c r="J26" s="42">
        <f t="shared" si="3"/>
        <v>0</v>
      </c>
      <c r="K26" s="42">
        <f t="shared" si="4"/>
        <v>96.907216494845358</v>
      </c>
      <c r="L26" s="42">
        <f t="shared" si="5"/>
        <v>3.0927835051546393</v>
      </c>
      <c r="M26" s="41">
        <v>0</v>
      </c>
      <c r="N26" s="41">
        <f t="shared" si="2"/>
        <v>0</v>
      </c>
      <c r="O26" s="41">
        <v>0</v>
      </c>
      <c r="P26" s="41">
        <v>0</v>
      </c>
      <c r="Q26" s="41">
        <v>0</v>
      </c>
      <c r="R26" s="42">
        <v>0</v>
      </c>
      <c r="S26" s="42">
        <v>0</v>
      </c>
      <c r="T26" s="42">
        <v>0</v>
      </c>
      <c r="U26" s="43" t="s">
        <v>209</v>
      </c>
      <c r="V26" s="44" t="s">
        <v>210</v>
      </c>
      <c r="W26" s="45">
        <v>1</v>
      </c>
      <c r="X26" s="45">
        <v>0</v>
      </c>
      <c r="Y26" s="39" t="s">
        <v>211</v>
      </c>
    </row>
    <row r="27" spans="1:25" s="2" customFormat="1" ht="19.5" x14ac:dyDescent="0.2">
      <c r="A27" s="107"/>
      <c r="B27" s="107"/>
      <c r="C27" s="38">
        <f>'[1]Табл. 13'!C23</f>
        <v>8</v>
      </c>
      <c r="D27" s="39" t="s">
        <v>155</v>
      </c>
      <c r="E27" s="47" t="s">
        <v>156</v>
      </c>
      <c r="F27" s="41">
        <f t="shared" si="1"/>
        <v>194.4</v>
      </c>
      <c r="G27" s="41">
        <v>0</v>
      </c>
      <c r="H27" s="41">
        <v>188</v>
      </c>
      <c r="I27" s="41">
        <v>6.4</v>
      </c>
      <c r="J27" s="42">
        <f t="shared" si="3"/>
        <v>0</v>
      </c>
      <c r="K27" s="42">
        <f t="shared" si="4"/>
        <v>96.707818930041142</v>
      </c>
      <c r="L27" s="42">
        <f t="shared" si="5"/>
        <v>3.2921810699588478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2">
        <v>0</v>
      </c>
      <c r="S27" s="42">
        <v>0</v>
      </c>
      <c r="T27" s="42">
        <v>0</v>
      </c>
      <c r="U27" s="43" t="s">
        <v>209</v>
      </c>
      <c r="V27" s="44" t="s">
        <v>210</v>
      </c>
      <c r="W27" s="45">
        <v>1</v>
      </c>
      <c r="X27" s="45">
        <v>0</v>
      </c>
      <c r="Y27" s="39" t="s">
        <v>211</v>
      </c>
    </row>
    <row r="28" spans="1:25" s="2" customFormat="1" ht="19.5" x14ac:dyDescent="0.2">
      <c r="A28" s="107"/>
      <c r="B28" s="107"/>
      <c r="C28" s="38">
        <f>'[1]Табл. 13'!C24</f>
        <v>9</v>
      </c>
      <c r="D28" s="39" t="s">
        <v>157</v>
      </c>
      <c r="E28" s="47" t="s">
        <v>158</v>
      </c>
      <c r="F28" s="41">
        <f t="shared" si="1"/>
        <v>195.1</v>
      </c>
      <c r="G28" s="41">
        <v>0</v>
      </c>
      <c r="H28" s="41">
        <v>188</v>
      </c>
      <c r="I28" s="41">
        <v>7.1</v>
      </c>
      <c r="J28" s="42">
        <f t="shared" si="3"/>
        <v>0</v>
      </c>
      <c r="K28" s="42">
        <f t="shared" si="4"/>
        <v>96.360840594566895</v>
      </c>
      <c r="L28" s="42">
        <f t="shared" si="5"/>
        <v>3.6391594054331109</v>
      </c>
      <c r="M28" s="41">
        <v>0</v>
      </c>
      <c r="N28" s="41">
        <f t="shared" si="2"/>
        <v>0</v>
      </c>
      <c r="O28" s="41">
        <v>0</v>
      </c>
      <c r="P28" s="41">
        <v>0</v>
      </c>
      <c r="Q28" s="41">
        <v>0</v>
      </c>
      <c r="R28" s="42">
        <v>0</v>
      </c>
      <c r="S28" s="42">
        <v>0</v>
      </c>
      <c r="T28" s="42">
        <v>0</v>
      </c>
      <c r="U28" s="43" t="s">
        <v>209</v>
      </c>
      <c r="V28" s="44" t="s">
        <v>210</v>
      </c>
      <c r="W28" s="45">
        <v>1</v>
      </c>
      <c r="X28" s="45">
        <v>0</v>
      </c>
      <c r="Y28" s="39" t="s">
        <v>211</v>
      </c>
    </row>
    <row r="29" spans="1:25" s="2" customFormat="1" ht="22.5" customHeight="1" x14ac:dyDescent="0.2">
      <c r="A29" s="107"/>
      <c r="B29" s="107"/>
      <c r="C29" s="38">
        <f>'[1]Табл. 13'!C25</f>
        <v>10</v>
      </c>
      <c r="D29" s="39" t="s">
        <v>56</v>
      </c>
      <c r="E29" s="47" t="s">
        <v>159</v>
      </c>
      <c r="F29" s="41">
        <f t="shared" si="1"/>
        <v>1500</v>
      </c>
      <c r="G29" s="41">
        <v>0</v>
      </c>
      <c r="H29" s="41">
        <v>1350</v>
      </c>
      <c r="I29" s="41">
        <v>150</v>
      </c>
      <c r="J29" s="42">
        <f t="shared" si="3"/>
        <v>0</v>
      </c>
      <c r="K29" s="42">
        <v>97</v>
      </c>
      <c r="L29" s="42">
        <v>3</v>
      </c>
      <c r="M29" s="41">
        <v>0</v>
      </c>
      <c r="N29" s="41">
        <f t="shared" si="2"/>
        <v>0</v>
      </c>
      <c r="O29" s="41">
        <v>0</v>
      </c>
      <c r="P29" s="41">
        <v>0</v>
      </c>
      <c r="Q29" s="41">
        <v>0</v>
      </c>
      <c r="R29" s="42">
        <v>0</v>
      </c>
      <c r="S29" s="42">
        <v>0</v>
      </c>
      <c r="T29" s="42">
        <v>0</v>
      </c>
      <c r="U29" s="43" t="s">
        <v>209</v>
      </c>
      <c r="V29" s="44" t="s">
        <v>210</v>
      </c>
      <c r="W29" s="45">
        <v>1</v>
      </c>
      <c r="X29" s="45">
        <v>0</v>
      </c>
      <c r="Y29" s="39" t="s">
        <v>211</v>
      </c>
    </row>
    <row r="30" spans="1:25" s="2" customFormat="1" ht="21.75" customHeight="1" x14ac:dyDescent="0.2">
      <c r="A30" s="107"/>
      <c r="B30" s="107"/>
      <c r="C30" s="38">
        <f>'[1]Табл. 13'!C26</f>
        <v>11</v>
      </c>
      <c r="D30" s="39" t="s">
        <v>160</v>
      </c>
      <c r="E30" s="47" t="s">
        <v>161</v>
      </c>
      <c r="F30" s="41">
        <f t="shared" si="1"/>
        <v>198</v>
      </c>
      <c r="G30" s="41">
        <v>0</v>
      </c>
      <c r="H30" s="41">
        <v>192</v>
      </c>
      <c r="I30" s="41">
        <v>6</v>
      </c>
      <c r="J30" s="42">
        <f t="shared" si="3"/>
        <v>0</v>
      </c>
      <c r="K30" s="42">
        <f t="shared" si="4"/>
        <v>96.969696969696969</v>
      </c>
      <c r="L30" s="42">
        <f t="shared" si="5"/>
        <v>3.0303030303030303</v>
      </c>
      <c r="M30" s="41">
        <v>0</v>
      </c>
      <c r="N30" s="41">
        <f t="shared" si="2"/>
        <v>0</v>
      </c>
      <c r="O30" s="41">
        <v>0</v>
      </c>
      <c r="P30" s="41">
        <v>0</v>
      </c>
      <c r="Q30" s="41">
        <v>0</v>
      </c>
      <c r="R30" s="42">
        <v>0</v>
      </c>
      <c r="S30" s="42">
        <v>0</v>
      </c>
      <c r="T30" s="42">
        <v>0</v>
      </c>
      <c r="U30" s="43" t="s">
        <v>209</v>
      </c>
      <c r="V30" s="44" t="s">
        <v>210</v>
      </c>
      <c r="W30" s="45">
        <v>1</v>
      </c>
      <c r="X30" s="45">
        <v>0</v>
      </c>
      <c r="Y30" s="39" t="s">
        <v>211</v>
      </c>
    </row>
    <row r="31" spans="1:25" s="2" customFormat="1" ht="31.5" customHeight="1" x14ac:dyDescent="0.2">
      <c r="A31" s="107"/>
      <c r="B31" s="107"/>
      <c r="C31" s="38">
        <f>'[1]Табл. 13'!C27</f>
        <v>12</v>
      </c>
      <c r="D31" s="39" t="s">
        <v>162</v>
      </c>
      <c r="E31" s="47" t="s">
        <v>163</v>
      </c>
      <c r="F31" s="41">
        <f t="shared" si="1"/>
        <v>198</v>
      </c>
      <c r="G31" s="41">
        <v>0</v>
      </c>
      <c r="H31" s="41">
        <v>192</v>
      </c>
      <c r="I31" s="41">
        <v>6</v>
      </c>
      <c r="J31" s="42">
        <f t="shared" si="3"/>
        <v>0</v>
      </c>
      <c r="K31" s="42">
        <f t="shared" si="4"/>
        <v>96.969696969696969</v>
      </c>
      <c r="L31" s="42">
        <f t="shared" si="5"/>
        <v>3.0303030303030303</v>
      </c>
      <c r="M31" s="41">
        <v>0</v>
      </c>
      <c r="N31" s="41">
        <f t="shared" si="2"/>
        <v>0</v>
      </c>
      <c r="O31" s="41">
        <v>0</v>
      </c>
      <c r="P31" s="41">
        <v>0</v>
      </c>
      <c r="Q31" s="41">
        <v>0</v>
      </c>
      <c r="R31" s="42">
        <v>0</v>
      </c>
      <c r="S31" s="42">
        <v>0</v>
      </c>
      <c r="T31" s="42">
        <v>0</v>
      </c>
      <c r="U31" s="43" t="s">
        <v>209</v>
      </c>
      <c r="V31" s="44" t="s">
        <v>210</v>
      </c>
      <c r="W31" s="45">
        <v>1</v>
      </c>
      <c r="X31" s="45">
        <v>0</v>
      </c>
      <c r="Y31" s="39" t="s">
        <v>211</v>
      </c>
    </row>
    <row r="32" spans="1:25" s="2" customFormat="1" ht="21" customHeight="1" x14ac:dyDescent="0.2">
      <c r="A32" s="107"/>
      <c r="B32" s="107"/>
      <c r="C32" s="38">
        <f>'[1]Табл. 13'!C28</f>
        <v>13</v>
      </c>
      <c r="D32" s="39" t="s">
        <v>164</v>
      </c>
      <c r="E32" s="47" t="s">
        <v>165</v>
      </c>
      <c r="F32" s="41">
        <f t="shared" si="1"/>
        <v>198</v>
      </c>
      <c r="G32" s="41">
        <v>0</v>
      </c>
      <c r="H32" s="41">
        <v>192</v>
      </c>
      <c r="I32" s="41">
        <v>6</v>
      </c>
      <c r="J32" s="42">
        <f t="shared" si="3"/>
        <v>0</v>
      </c>
      <c r="K32" s="42">
        <f t="shared" si="4"/>
        <v>96.969696969696969</v>
      </c>
      <c r="L32" s="42">
        <f t="shared" si="5"/>
        <v>3.0303030303030303</v>
      </c>
      <c r="M32" s="41">
        <v>0</v>
      </c>
      <c r="N32" s="41">
        <f t="shared" si="2"/>
        <v>0</v>
      </c>
      <c r="O32" s="41">
        <v>0</v>
      </c>
      <c r="P32" s="41">
        <v>0</v>
      </c>
      <c r="Q32" s="41">
        <v>0</v>
      </c>
      <c r="R32" s="42">
        <v>0</v>
      </c>
      <c r="S32" s="42">
        <v>0</v>
      </c>
      <c r="T32" s="42">
        <v>0</v>
      </c>
      <c r="U32" s="43" t="s">
        <v>209</v>
      </c>
      <c r="V32" s="44" t="s">
        <v>210</v>
      </c>
      <c r="W32" s="45">
        <v>1</v>
      </c>
      <c r="X32" s="45">
        <v>0</v>
      </c>
      <c r="Y32" s="39" t="s">
        <v>211</v>
      </c>
    </row>
    <row r="33" spans="1:25" s="2" customFormat="1" ht="31.5" customHeight="1" x14ac:dyDescent="0.2">
      <c r="A33" s="107"/>
      <c r="B33" s="107"/>
      <c r="C33" s="38">
        <f>'[1]Табл. 13'!C29</f>
        <v>14</v>
      </c>
      <c r="D33" s="39" t="s">
        <v>166</v>
      </c>
      <c r="E33" s="47" t="s">
        <v>167</v>
      </c>
      <c r="F33" s="41">
        <f t="shared" si="1"/>
        <v>198</v>
      </c>
      <c r="G33" s="41">
        <v>0</v>
      </c>
      <c r="H33" s="41">
        <v>192</v>
      </c>
      <c r="I33" s="41">
        <v>6</v>
      </c>
      <c r="J33" s="42">
        <f t="shared" si="3"/>
        <v>0</v>
      </c>
      <c r="K33" s="42">
        <f t="shared" si="4"/>
        <v>96.969696969696969</v>
      </c>
      <c r="L33" s="42">
        <f t="shared" si="5"/>
        <v>3.0303030303030303</v>
      </c>
      <c r="M33" s="41">
        <v>0</v>
      </c>
      <c r="N33" s="41">
        <f t="shared" si="2"/>
        <v>0</v>
      </c>
      <c r="O33" s="41">
        <v>0</v>
      </c>
      <c r="P33" s="41">
        <v>0</v>
      </c>
      <c r="Q33" s="41">
        <v>0</v>
      </c>
      <c r="R33" s="42">
        <v>0</v>
      </c>
      <c r="S33" s="42">
        <v>0</v>
      </c>
      <c r="T33" s="42">
        <v>0</v>
      </c>
      <c r="U33" s="43" t="s">
        <v>209</v>
      </c>
      <c r="V33" s="44" t="s">
        <v>210</v>
      </c>
      <c r="W33" s="45">
        <v>1</v>
      </c>
      <c r="X33" s="45">
        <v>0</v>
      </c>
      <c r="Y33" s="39" t="s">
        <v>211</v>
      </c>
    </row>
    <row r="34" spans="1:25" s="2" customFormat="1" ht="31.5" customHeight="1" x14ac:dyDescent="0.2">
      <c r="A34" s="107"/>
      <c r="B34" s="107"/>
      <c r="C34" s="38">
        <f>'[1]Табл. 13'!C30</f>
        <v>15</v>
      </c>
      <c r="D34" s="39" t="s">
        <v>168</v>
      </c>
      <c r="E34" s="47" t="s">
        <v>169</v>
      </c>
      <c r="F34" s="41">
        <f t="shared" si="1"/>
        <v>198</v>
      </c>
      <c r="G34" s="41">
        <v>0</v>
      </c>
      <c r="H34" s="41">
        <v>192</v>
      </c>
      <c r="I34" s="41">
        <v>6</v>
      </c>
      <c r="J34" s="42">
        <f t="shared" si="3"/>
        <v>0</v>
      </c>
      <c r="K34" s="42">
        <f t="shared" si="4"/>
        <v>96.969696969696969</v>
      </c>
      <c r="L34" s="42">
        <f t="shared" si="5"/>
        <v>3.0303030303030303</v>
      </c>
      <c r="M34" s="41">
        <v>0</v>
      </c>
      <c r="N34" s="41">
        <f t="shared" si="2"/>
        <v>0</v>
      </c>
      <c r="O34" s="41">
        <v>0</v>
      </c>
      <c r="P34" s="41">
        <v>0</v>
      </c>
      <c r="Q34" s="41">
        <v>0</v>
      </c>
      <c r="R34" s="42">
        <v>0</v>
      </c>
      <c r="S34" s="42">
        <v>0</v>
      </c>
      <c r="T34" s="42">
        <v>0</v>
      </c>
      <c r="U34" s="43" t="s">
        <v>209</v>
      </c>
      <c r="V34" s="44" t="s">
        <v>210</v>
      </c>
      <c r="W34" s="45">
        <v>1</v>
      </c>
      <c r="X34" s="45">
        <v>0</v>
      </c>
      <c r="Y34" s="39" t="s">
        <v>211</v>
      </c>
    </row>
    <row r="35" spans="1:25" s="2" customFormat="1" ht="22.5" customHeight="1" x14ac:dyDescent="0.2">
      <c r="A35" s="107"/>
      <c r="B35" s="107"/>
      <c r="C35" s="38">
        <f>'[1]Табл. 13'!C31</f>
        <v>16</v>
      </c>
      <c r="D35" s="39" t="s">
        <v>170</v>
      </c>
      <c r="E35" s="47" t="s">
        <v>171</v>
      </c>
      <c r="F35" s="41">
        <f t="shared" si="1"/>
        <v>198</v>
      </c>
      <c r="G35" s="41">
        <v>0</v>
      </c>
      <c r="H35" s="41">
        <v>192</v>
      </c>
      <c r="I35" s="41">
        <v>6</v>
      </c>
      <c r="J35" s="42">
        <f t="shared" si="3"/>
        <v>0</v>
      </c>
      <c r="K35" s="42">
        <f t="shared" si="4"/>
        <v>96.969696969696969</v>
      </c>
      <c r="L35" s="42">
        <f t="shared" si="5"/>
        <v>3.0303030303030303</v>
      </c>
      <c r="M35" s="41">
        <v>0</v>
      </c>
      <c r="N35" s="41">
        <f t="shared" si="2"/>
        <v>0</v>
      </c>
      <c r="O35" s="41">
        <v>0</v>
      </c>
      <c r="P35" s="41">
        <v>0</v>
      </c>
      <c r="Q35" s="41">
        <v>0</v>
      </c>
      <c r="R35" s="42">
        <v>0</v>
      </c>
      <c r="S35" s="42">
        <v>0</v>
      </c>
      <c r="T35" s="42">
        <v>0</v>
      </c>
      <c r="U35" s="43" t="s">
        <v>209</v>
      </c>
      <c r="V35" s="44" t="s">
        <v>210</v>
      </c>
      <c r="W35" s="45">
        <v>1</v>
      </c>
      <c r="X35" s="45">
        <v>0</v>
      </c>
      <c r="Y35" s="39" t="s">
        <v>211</v>
      </c>
    </row>
    <row r="36" spans="1:25" s="2" customFormat="1" ht="31.5" customHeight="1" x14ac:dyDescent="0.2">
      <c r="A36" s="107"/>
      <c r="B36" s="107"/>
      <c r="C36" s="38">
        <f>'[1]Табл. 13'!C32</f>
        <v>17</v>
      </c>
      <c r="D36" s="39" t="s">
        <v>172</v>
      </c>
      <c r="E36" s="47" t="s">
        <v>173</v>
      </c>
      <c r="F36" s="41">
        <f t="shared" si="1"/>
        <v>198</v>
      </c>
      <c r="G36" s="41">
        <v>0</v>
      </c>
      <c r="H36" s="41">
        <v>192</v>
      </c>
      <c r="I36" s="41">
        <v>6</v>
      </c>
      <c r="J36" s="42">
        <f t="shared" si="3"/>
        <v>0</v>
      </c>
      <c r="K36" s="42">
        <f t="shared" si="4"/>
        <v>96.969696969696969</v>
      </c>
      <c r="L36" s="42">
        <f t="shared" si="5"/>
        <v>3.0303030303030303</v>
      </c>
      <c r="M36" s="41">
        <v>0</v>
      </c>
      <c r="N36" s="41">
        <f t="shared" si="2"/>
        <v>0</v>
      </c>
      <c r="O36" s="41">
        <v>0</v>
      </c>
      <c r="P36" s="41">
        <v>0</v>
      </c>
      <c r="Q36" s="41">
        <v>0</v>
      </c>
      <c r="R36" s="42">
        <v>0</v>
      </c>
      <c r="S36" s="42">
        <v>0</v>
      </c>
      <c r="T36" s="42">
        <v>0</v>
      </c>
      <c r="U36" s="43" t="s">
        <v>209</v>
      </c>
      <c r="V36" s="44" t="s">
        <v>210</v>
      </c>
      <c r="W36" s="45">
        <v>1</v>
      </c>
      <c r="X36" s="45">
        <v>0</v>
      </c>
      <c r="Y36" s="39" t="s">
        <v>211</v>
      </c>
    </row>
    <row r="37" spans="1:25" s="2" customFormat="1" ht="31.5" customHeight="1" x14ac:dyDescent="0.2">
      <c r="A37" s="107"/>
      <c r="B37" s="107"/>
      <c r="C37" s="38">
        <f>'[1]Табл. 13'!C33</f>
        <v>18</v>
      </c>
      <c r="D37" s="39" t="s">
        <v>174</v>
      </c>
      <c r="E37" s="47" t="s">
        <v>175</v>
      </c>
      <c r="F37" s="41">
        <f t="shared" si="1"/>
        <v>198</v>
      </c>
      <c r="G37" s="41">
        <v>0</v>
      </c>
      <c r="H37" s="41">
        <v>192</v>
      </c>
      <c r="I37" s="41">
        <v>6</v>
      </c>
      <c r="J37" s="42">
        <f t="shared" si="3"/>
        <v>0</v>
      </c>
      <c r="K37" s="42">
        <f t="shared" si="4"/>
        <v>96.969696969696969</v>
      </c>
      <c r="L37" s="42">
        <f t="shared" si="5"/>
        <v>3.0303030303030303</v>
      </c>
      <c r="M37" s="41">
        <v>0</v>
      </c>
      <c r="N37" s="41">
        <f t="shared" si="2"/>
        <v>0</v>
      </c>
      <c r="O37" s="41">
        <v>0</v>
      </c>
      <c r="P37" s="41">
        <v>0</v>
      </c>
      <c r="Q37" s="41">
        <v>0</v>
      </c>
      <c r="R37" s="42">
        <v>0</v>
      </c>
      <c r="S37" s="42">
        <v>0</v>
      </c>
      <c r="T37" s="42">
        <v>0</v>
      </c>
      <c r="U37" s="43" t="s">
        <v>209</v>
      </c>
      <c r="V37" s="44" t="s">
        <v>210</v>
      </c>
      <c r="W37" s="45">
        <v>1</v>
      </c>
      <c r="X37" s="45">
        <v>0</v>
      </c>
      <c r="Y37" s="39" t="s">
        <v>211</v>
      </c>
    </row>
    <row r="38" spans="1:25" s="2" customFormat="1" ht="32.25" customHeight="1" x14ac:dyDescent="0.2">
      <c r="A38" s="107"/>
      <c r="B38" s="107"/>
      <c r="C38" s="38">
        <v>19</v>
      </c>
      <c r="D38" s="39" t="s">
        <v>176</v>
      </c>
      <c r="E38" s="47" t="s">
        <v>177</v>
      </c>
      <c r="F38" s="41">
        <f t="shared" si="1"/>
        <v>198</v>
      </c>
      <c r="G38" s="41">
        <v>0</v>
      </c>
      <c r="H38" s="41">
        <v>192</v>
      </c>
      <c r="I38" s="41">
        <v>6</v>
      </c>
      <c r="J38" s="42">
        <f t="shared" si="3"/>
        <v>0</v>
      </c>
      <c r="K38" s="42">
        <f t="shared" si="4"/>
        <v>96.969696969696969</v>
      </c>
      <c r="L38" s="42">
        <f t="shared" si="5"/>
        <v>3.0303030303030303</v>
      </c>
      <c r="M38" s="41">
        <v>0</v>
      </c>
      <c r="N38" s="41">
        <f t="shared" si="2"/>
        <v>0</v>
      </c>
      <c r="O38" s="41">
        <v>0</v>
      </c>
      <c r="P38" s="41">
        <v>0</v>
      </c>
      <c r="Q38" s="41">
        <v>0</v>
      </c>
      <c r="R38" s="42">
        <v>0</v>
      </c>
      <c r="S38" s="42">
        <v>0</v>
      </c>
      <c r="T38" s="42">
        <v>0</v>
      </c>
      <c r="U38" s="43" t="s">
        <v>209</v>
      </c>
      <c r="V38" s="44" t="s">
        <v>210</v>
      </c>
      <c r="W38" s="45">
        <v>1</v>
      </c>
      <c r="X38" s="45">
        <v>0</v>
      </c>
      <c r="Y38" s="39" t="s">
        <v>211</v>
      </c>
    </row>
    <row r="39" spans="1:25" s="2" customFormat="1" ht="31.5" customHeight="1" x14ac:dyDescent="0.2">
      <c r="A39" s="107"/>
      <c r="B39" s="107"/>
      <c r="C39" s="38">
        <v>20</v>
      </c>
      <c r="D39" s="39" t="s">
        <v>178</v>
      </c>
      <c r="E39" s="47" t="s">
        <v>179</v>
      </c>
      <c r="F39" s="41">
        <f t="shared" si="1"/>
        <v>198</v>
      </c>
      <c r="G39" s="41">
        <v>0</v>
      </c>
      <c r="H39" s="41">
        <v>192</v>
      </c>
      <c r="I39" s="41">
        <v>6</v>
      </c>
      <c r="J39" s="42">
        <f t="shared" si="3"/>
        <v>0</v>
      </c>
      <c r="K39" s="42">
        <f t="shared" si="4"/>
        <v>96.969696969696969</v>
      </c>
      <c r="L39" s="42">
        <f t="shared" si="5"/>
        <v>3.0303030303030303</v>
      </c>
      <c r="M39" s="41">
        <v>0</v>
      </c>
      <c r="N39" s="41">
        <f t="shared" si="2"/>
        <v>0</v>
      </c>
      <c r="O39" s="41">
        <v>0</v>
      </c>
      <c r="P39" s="41">
        <v>0</v>
      </c>
      <c r="Q39" s="41">
        <v>0</v>
      </c>
      <c r="R39" s="42">
        <v>0</v>
      </c>
      <c r="S39" s="42">
        <v>0</v>
      </c>
      <c r="T39" s="42">
        <v>0</v>
      </c>
      <c r="U39" s="43" t="s">
        <v>209</v>
      </c>
      <c r="V39" s="44" t="s">
        <v>210</v>
      </c>
      <c r="W39" s="45">
        <v>1</v>
      </c>
      <c r="X39" s="45">
        <v>0</v>
      </c>
      <c r="Y39" s="39" t="s">
        <v>211</v>
      </c>
    </row>
    <row r="40" spans="1:25" s="2" customFormat="1" ht="22.5" customHeight="1" x14ac:dyDescent="0.2">
      <c r="A40" s="107"/>
      <c r="B40" s="107"/>
      <c r="C40" s="38">
        <v>21</v>
      </c>
      <c r="D40" s="39" t="s">
        <v>180</v>
      </c>
      <c r="E40" s="47" t="s">
        <v>181</v>
      </c>
      <c r="F40" s="41">
        <f t="shared" si="1"/>
        <v>198</v>
      </c>
      <c r="G40" s="41">
        <v>0</v>
      </c>
      <c r="H40" s="41">
        <v>192</v>
      </c>
      <c r="I40" s="41">
        <v>6</v>
      </c>
      <c r="J40" s="42">
        <f t="shared" si="3"/>
        <v>0</v>
      </c>
      <c r="K40" s="42">
        <f t="shared" si="4"/>
        <v>96.969696969696969</v>
      </c>
      <c r="L40" s="42">
        <f t="shared" si="5"/>
        <v>3.0303030303030303</v>
      </c>
      <c r="M40" s="41">
        <v>0</v>
      </c>
      <c r="N40" s="41">
        <f t="shared" si="2"/>
        <v>0</v>
      </c>
      <c r="O40" s="41">
        <v>0</v>
      </c>
      <c r="P40" s="41">
        <v>0</v>
      </c>
      <c r="Q40" s="41">
        <v>0</v>
      </c>
      <c r="R40" s="42">
        <v>0</v>
      </c>
      <c r="S40" s="42">
        <v>0</v>
      </c>
      <c r="T40" s="42">
        <v>0</v>
      </c>
      <c r="U40" s="43" t="s">
        <v>209</v>
      </c>
      <c r="V40" s="44" t="s">
        <v>210</v>
      </c>
      <c r="W40" s="45">
        <v>1</v>
      </c>
      <c r="X40" s="45">
        <v>0</v>
      </c>
      <c r="Y40" s="39" t="s">
        <v>211</v>
      </c>
    </row>
    <row r="41" spans="1:25" s="2" customFormat="1" ht="22.5" customHeight="1" x14ac:dyDescent="0.2">
      <c r="A41" s="107"/>
      <c r="B41" s="107"/>
      <c r="C41" s="38">
        <v>22</v>
      </c>
      <c r="D41" s="39" t="s">
        <v>182</v>
      </c>
      <c r="E41" s="47" t="s">
        <v>183</v>
      </c>
      <c r="F41" s="41">
        <f t="shared" si="1"/>
        <v>198</v>
      </c>
      <c r="G41" s="41">
        <v>0</v>
      </c>
      <c r="H41" s="41">
        <v>192</v>
      </c>
      <c r="I41" s="41">
        <v>6</v>
      </c>
      <c r="J41" s="42">
        <f t="shared" si="3"/>
        <v>0</v>
      </c>
      <c r="K41" s="42">
        <f t="shared" si="4"/>
        <v>96.969696969696969</v>
      </c>
      <c r="L41" s="42">
        <f t="shared" si="5"/>
        <v>3.0303030303030303</v>
      </c>
      <c r="M41" s="41">
        <v>0</v>
      </c>
      <c r="N41" s="41">
        <f t="shared" si="2"/>
        <v>0</v>
      </c>
      <c r="O41" s="41">
        <v>0</v>
      </c>
      <c r="P41" s="41">
        <v>0</v>
      </c>
      <c r="Q41" s="41">
        <v>0</v>
      </c>
      <c r="R41" s="42">
        <v>0</v>
      </c>
      <c r="S41" s="42">
        <v>0</v>
      </c>
      <c r="T41" s="42">
        <v>0</v>
      </c>
      <c r="U41" s="43" t="s">
        <v>209</v>
      </c>
      <c r="V41" s="44" t="s">
        <v>210</v>
      </c>
      <c r="W41" s="45">
        <v>1</v>
      </c>
      <c r="X41" s="45">
        <v>0</v>
      </c>
      <c r="Y41" s="39" t="s">
        <v>211</v>
      </c>
    </row>
    <row r="42" spans="1:25" s="2" customFormat="1" ht="21.75" customHeight="1" x14ac:dyDescent="0.2">
      <c r="A42" s="107"/>
      <c r="B42" s="107"/>
      <c r="C42" s="38">
        <v>23</v>
      </c>
      <c r="D42" s="39" t="s">
        <v>184</v>
      </c>
      <c r="E42" s="47" t="s">
        <v>185</v>
      </c>
      <c r="F42" s="41">
        <f t="shared" si="1"/>
        <v>198</v>
      </c>
      <c r="G42" s="41">
        <v>0</v>
      </c>
      <c r="H42" s="41">
        <v>192</v>
      </c>
      <c r="I42" s="41">
        <v>6</v>
      </c>
      <c r="J42" s="42">
        <f t="shared" si="3"/>
        <v>0</v>
      </c>
      <c r="K42" s="42">
        <f t="shared" si="4"/>
        <v>96.969696969696969</v>
      </c>
      <c r="L42" s="42">
        <f t="shared" si="5"/>
        <v>3.0303030303030303</v>
      </c>
      <c r="M42" s="41">
        <v>0</v>
      </c>
      <c r="N42" s="41">
        <f t="shared" si="2"/>
        <v>0</v>
      </c>
      <c r="O42" s="41">
        <v>0</v>
      </c>
      <c r="P42" s="41">
        <v>0</v>
      </c>
      <c r="Q42" s="41">
        <v>0</v>
      </c>
      <c r="R42" s="42">
        <v>0</v>
      </c>
      <c r="S42" s="42">
        <v>0</v>
      </c>
      <c r="T42" s="42">
        <v>0</v>
      </c>
      <c r="U42" s="43" t="s">
        <v>209</v>
      </c>
      <c r="V42" s="44" t="s">
        <v>210</v>
      </c>
      <c r="W42" s="45">
        <v>1</v>
      </c>
      <c r="X42" s="45">
        <v>0</v>
      </c>
      <c r="Y42" s="39" t="s">
        <v>211</v>
      </c>
    </row>
    <row r="43" spans="1:25" s="2" customFormat="1" ht="23.25" customHeight="1" x14ac:dyDescent="0.2">
      <c r="A43" s="107"/>
      <c r="B43" s="107"/>
      <c r="C43" s="38">
        <v>24</v>
      </c>
      <c r="D43" s="39" t="s">
        <v>186</v>
      </c>
      <c r="E43" s="47" t="s">
        <v>187</v>
      </c>
      <c r="F43" s="41">
        <f t="shared" si="1"/>
        <v>198</v>
      </c>
      <c r="G43" s="41">
        <v>0</v>
      </c>
      <c r="H43" s="41">
        <v>192</v>
      </c>
      <c r="I43" s="41">
        <v>6</v>
      </c>
      <c r="J43" s="42">
        <f t="shared" si="3"/>
        <v>0</v>
      </c>
      <c r="K43" s="42">
        <f t="shared" si="4"/>
        <v>96.969696969696969</v>
      </c>
      <c r="L43" s="42">
        <f t="shared" si="5"/>
        <v>3.0303030303030303</v>
      </c>
      <c r="M43" s="41">
        <v>0</v>
      </c>
      <c r="N43" s="41">
        <f t="shared" si="2"/>
        <v>0</v>
      </c>
      <c r="O43" s="41">
        <v>0</v>
      </c>
      <c r="P43" s="41">
        <v>0</v>
      </c>
      <c r="Q43" s="41">
        <v>0</v>
      </c>
      <c r="R43" s="42">
        <v>0</v>
      </c>
      <c r="S43" s="42">
        <v>0</v>
      </c>
      <c r="T43" s="42">
        <v>0</v>
      </c>
      <c r="U43" s="43" t="s">
        <v>209</v>
      </c>
      <c r="V43" s="44" t="s">
        <v>210</v>
      </c>
      <c r="W43" s="45">
        <v>1</v>
      </c>
      <c r="X43" s="45">
        <v>0</v>
      </c>
      <c r="Y43" s="39" t="s">
        <v>211</v>
      </c>
    </row>
    <row r="44" spans="1:25" s="2" customFormat="1" ht="22.5" customHeight="1" x14ac:dyDescent="0.2">
      <c r="A44" s="107"/>
      <c r="B44" s="107"/>
      <c r="C44" s="38">
        <v>25</v>
      </c>
      <c r="D44" s="39" t="s">
        <v>188</v>
      </c>
      <c r="E44" s="47" t="s">
        <v>189</v>
      </c>
      <c r="F44" s="41">
        <f t="shared" si="1"/>
        <v>198</v>
      </c>
      <c r="G44" s="41">
        <v>0</v>
      </c>
      <c r="H44" s="41">
        <v>192</v>
      </c>
      <c r="I44" s="41">
        <v>6</v>
      </c>
      <c r="J44" s="42">
        <f t="shared" si="3"/>
        <v>0</v>
      </c>
      <c r="K44" s="42">
        <f t="shared" si="4"/>
        <v>96.969696969696969</v>
      </c>
      <c r="L44" s="42">
        <f t="shared" si="5"/>
        <v>3.0303030303030303</v>
      </c>
      <c r="M44" s="41">
        <v>0</v>
      </c>
      <c r="N44" s="41">
        <f t="shared" si="2"/>
        <v>0</v>
      </c>
      <c r="O44" s="41">
        <v>0</v>
      </c>
      <c r="P44" s="41">
        <v>0</v>
      </c>
      <c r="Q44" s="41">
        <v>0</v>
      </c>
      <c r="R44" s="42">
        <v>0</v>
      </c>
      <c r="S44" s="42">
        <v>0</v>
      </c>
      <c r="T44" s="42">
        <v>0</v>
      </c>
      <c r="U44" s="43" t="s">
        <v>209</v>
      </c>
      <c r="V44" s="44" t="s">
        <v>210</v>
      </c>
      <c r="W44" s="45">
        <v>1</v>
      </c>
      <c r="X44" s="45">
        <v>0</v>
      </c>
      <c r="Y44" s="39" t="s">
        <v>211</v>
      </c>
    </row>
    <row r="45" spans="1:25" s="2" customFormat="1" ht="22.5" customHeight="1" x14ac:dyDescent="0.2">
      <c r="A45" s="107"/>
      <c r="B45" s="107"/>
      <c r="C45" s="38">
        <v>26</v>
      </c>
      <c r="D45" s="39" t="s">
        <v>190</v>
      </c>
      <c r="E45" s="47" t="s">
        <v>191</v>
      </c>
      <c r="F45" s="41">
        <f t="shared" si="1"/>
        <v>199.29500000000002</v>
      </c>
      <c r="G45" s="41">
        <v>0</v>
      </c>
      <c r="H45" s="41">
        <v>180</v>
      </c>
      <c r="I45" s="41">
        <v>19.295000000000002</v>
      </c>
      <c r="J45" s="42">
        <f t="shared" si="3"/>
        <v>0</v>
      </c>
      <c r="K45" s="42">
        <v>97</v>
      </c>
      <c r="L45" s="42">
        <v>3</v>
      </c>
      <c r="M45" s="41">
        <v>0</v>
      </c>
      <c r="N45" s="41">
        <f t="shared" si="2"/>
        <v>0</v>
      </c>
      <c r="O45" s="41">
        <v>0</v>
      </c>
      <c r="P45" s="41">
        <v>0</v>
      </c>
      <c r="Q45" s="41">
        <v>0</v>
      </c>
      <c r="R45" s="42">
        <v>0</v>
      </c>
      <c r="S45" s="42">
        <v>0</v>
      </c>
      <c r="T45" s="42">
        <v>0</v>
      </c>
      <c r="U45" s="43" t="s">
        <v>209</v>
      </c>
      <c r="V45" s="44" t="s">
        <v>210</v>
      </c>
      <c r="W45" s="45">
        <v>1</v>
      </c>
      <c r="X45" s="45">
        <v>0</v>
      </c>
      <c r="Y45" s="39" t="s">
        <v>211</v>
      </c>
    </row>
    <row r="46" spans="1:25" s="2" customFormat="1" ht="29.25" x14ac:dyDescent="0.2">
      <c r="A46" s="107"/>
      <c r="B46" s="107"/>
      <c r="C46" s="38">
        <v>27</v>
      </c>
      <c r="D46" s="39" t="s">
        <v>192</v>
      </c>
      <c r="E46" s="47" t="s">
        <v>193</v>
      </c>
      <c r="F46" s="63">
        <f t="shared" si="1"/>
        <v>70</v>
      </c>
      <c r="G46" s="63">
        <v>0</v>
      </c>
      <c r="H46" s="63">
        <v>67</v>
      </c>
      <c r="I46" s="63">
        <v>3</v>
      </c>
      <c r="J46" s="42">
        <f t="shared" si="3"/>
        <v>0</v>
      </c>
      <c r="K46" s="42">
        <v>97</v>
      </c>
      <c r="L46" s="42">
        <v>3</v>
      </c>
      <c r="M46" s="41">
        <v>0</v>
      </c>
      <c r="N46" s="41">
        <f t="shared" si="2"/>
        <v>0</v>
      </c>
      <c r="O46" s="41">
        <v>0</v>
      </c>
      <c r="P46" s="41">
        <v>0</v>
      </c>
      <c r="Q46" s="41">
        <v>0</v>
      </c>
      <c r="R46" s="42">
        <v>0</v>
      </c>
      <c r="S46" s="42">
        <v>0</v>
      </c>
      <c r="T46" s="42">
        <v>0</v>
      </c>
      <c r="U46" s="43" t="s">
        <v>209</v>
      </c>
      <c r="V46" s="44" t="s">
        <v>210</v>
      </c>
      <c r="W46" s="45">
        <v>1</v>
      </c>
      <c r="X46" s="45">
        <v>0</v>
      </c>
      <c r="Y46" s="39" t="s">
        <v>211</v>
      </c>
    </row>
    <row r="47" spans="1:25" s="2" customFormat="1" ht="19.5" x14ac:dyDescent="0.2">
      <c r="A47" s="107"/>
      <c r="B47" s="107"/>
      <c r="C47" s="38">
        <v>28</v>
      </c>
      <c r="D47" s="39" t="s">
        <v>194</v>
      </c>
      <c r="E47" s="47" t="s">
        <v>195</v>
      </c>
      <c r="F47" s="41">
        <f t="shared" si="1"/>
        <v>166</v>
      </c>
      <c r="G47" s="41">
        <v>0</v>
      </c>
      <c r="H47" s="41">
        <v>160</v>
      </c>
      <c r="I47" s="41">
        <v>6</v>
      </c>
      <c r="J47" s="42">
        <f t="shared" si="3"/>
        <v>0</v>
      </c>
      <c r="K47" s="42">
        <f t="shared" si="4"/>
        <v>96.385542168674704</v>
      </c>
      <c r="L47" s="42">
        <f t="shared" si="5"/>
        <v>3.6144578313253009</v>
      </c>
      <c r="M47" s="41">
        <v>0</v>
      </c>
      <c r="N47" s="41">
        <f t="shared" si="2"/>
        <v>0</v>
      </c>
      <c r="O47" s="41">
        <v>0</v>
      </c>
      <c r="P47" s="41">
        <v>0</v>
      </c>
      <c r="Q47" s="41">
        <v>0</v>
      </c>
      <c r="R47" s="42">
        <v>0</v>
      </c>
      <c r="S47" s="42">
        <v>0</v>
      </c>
      <c r="T47" s="42">
        <v>0</v>
      </c>
      <c r="U47" s="43" t="s">
        <v>209</v>
      </c>
      <c r="V47" s="44" t="s">
        <v>210</v>
      </c>
      <c r="W47" s="45">
        <v>1</v>
      </c>
      <c r="X47" s="45">
        <v>0</v>
      </c>
      <c r="Y47" s="39" t="s">
        <v>211</v>
      </c>
    </row>
    <row r="48" spans="1:25" s="2" customFormat="1" ht="29.25" x14ac:dyDescent="0.2">
      <c r="A48" s="107"/>
      <c r="B48" s="107"/>
      <c r="C48" s="38">
        <v>29</v>
      </c>
      <c r="D48" s="39" t="s">
        <v>196</v>
      </c>
      <c r="E48" s="47" t="s">
        <v>197</v>
      </c>
      <c r="F48" s="41">
        <f t="shared" si="1"/>
        <v>140</v>
      </c>
      <c r="G48" s="41">
        <v>0</v>
      </c>
      <c r="H48" s="41">
        <v>134</v>
      </c>
      <c r="I48" s="41">
        <v>6</v>
      </c>
      <c r="J48" s="42">
        <f t="shared" si="3"/>
        <v>0</v>
      </c>
      <c r="K48" s="42">
        <v>97</v>
      </c>
      <c r="L48" s="42">
        <v>3</v>
      </c>
      <c r="M48" s="41">
        <v>0</v>
      </c>
      <c r="N48" s="41">
        <f t="shared" si="2"/>
        <v>0</v>
      </c>
      <c r="O48" s="41">
        <v>0</v>
      </c>
      <c r="P48" s="41">
        <v>0</v>
      </c>
      <c r="Q48" s="41">
        <v>0</v>
      </c>
      <c r="R48" s="42">
        <v>0</v>
      </c>
      <c r="S48" s="42">
        <v>0</v>
      </c>
      <c r="T48" s="42">
        <v>0</v>
      </c>
      <c r="U48" s="43" t="s">
        <v>209</v>
      </c>
      <c r="V48" s="44" t="s">
        <v>210</v>
      </c>
      <c r="W48" s="45">
        <v>1</v>
      </c>
      <c r="X48" s="45">
        <v>0</v>
      </c>
      <c r="Y48" s="39" t="s">
        <v>211</v>
      </c>
    </row>
    <row r="49" spans="1:25" s="2" customFormat="1" ht="29.25" x14ac:dyDescent="0.2">
      <c r="A49" s="107"/>
      <c r="B49" s="107"/>
      <c r="C49" s="38">
        <v>30</v>
      </c>
      <c r="D49" s="39" t="s">
        <v>198</v>
      </c>
      <c r="E49" s="47" t="s">
        <v>199</v>
      </c>
      <c r="F49" s="41">
        <f t="shared" si="1"/>
        <v>198</v>
      </c>
      <c r="G49" s="41">
        <v>0</v>
      </c>
      <c r="H49" s="41">
        <v>192</v>
      </c>
      <c r="I49" s="41">
        <v>6</v>
      </c>
      <c r="J49" s="42">
        <f t="shared" si="3"/>
        <v>0</v>
      </c>
      <c r="K49" s="42">
        <f t="shared" si="4"/>
        <v>96.969696969696969</v>
      </c>
      <c r="L49" s="42">
        <f t="shared" si="5"/>
        <v>3.0303030303030303</v>
      </c>
      <c r="M49" s="41">
        <v>0</v>
      </c>
      <c r="N49" s="41">
        <f t="shared" si="2"/>
        <v>0</v>
      </c>
      <c r="O49" s="41">
        <v>0</v>
      </c>
      <c r="P49" s="41">
        <v>0</v>
      </c>
      <c r="Q49" s="41">
        <v>0</v>
      </c>
      <c r="R49" s="42">
        <v>0</v>
      </c>
      <c r="S49" s="42">
        <v>0</v>
      </c>
      <c r="T49" s="42">
        <v>0</v>
      </c>
      <c r="U49" s="43" t="s">
        <v>209</v>
      </c>
      <c r="V49" s="44" t="s">
        <v>210</v>
      </c>
      <c r="W49" s="45">
        <v>1</v>
      </c>
      <c r="X49" s="45">
        <v>0</v>
      </c>
      <c r="Y49" s="39" t="s">
        <v>211</v>
      </c>
    </row>
    <row r="50" spans="1:25" s="2" customFormat="1" ht="19.5" x14ac:dyDescent="0.2">
      <c r="A50" s="108"/>
      <c r="B50" s="108"/>
      <c r="C50" s="38">
        <v>31</v>
      </c>
      <c r="D50" s="39" t="s">
        <v>200</v>
      </c>
      <c r="E50" s="47" t="s">
        <v>201</v>
      </c>
      <c r="F50" s="63">
        <f t="shared" si="1"/>
        <v>70</v>
      </c>
      <c r="G50" s="63">
        <v>0</v>
      </c>
      <c r="H50" s="63">
        <v>67</v>
      </c>
      <c r="I50" s="63">
        <v>3</v>
      </c>
      <c r="J50" s="42">
        <f t="shared" si="3"/>
        <v>0</v>
      </c>
      <c r="K50" s="42">
        <v>97</v>
      </c>
      <c r="L50" s="42">
        <v>3</v>
      </c>
      <c r="M50" s="41">
        <v>0</v>
      </c>
      <c r="N50" s="41">
        <f t="shared" si="2"/>
        <v>0</v>
      </c>
      <c r="O50" s="41">
        <v>0</v>
      </c>
      <c r="P50" s="41">
        <v>0</v>
      </c>
      <c r="Q50" s="41">
        <v>0</v>
      </c>
      <c r="R50" s="42">
        <v>0</v>
      </c>
      <c r="S50" s="42">
        <v>0</v>
      </c>
      <c r="T50" s="42">
        <v>0</v>
      </c>
      <c r="U50" s="43" t="s">
        <v>209</v>
      </c>
      <c r="V50" s="44" t="s">
        <v>210</v>
      </c>
      <c r="W50" s="45">
        <v>1</v>
      </c>
      <c r="X50" s="45">
        <v>0</v>
      </c>
      <c r="Y50" s="39" t="s">
        <v>211</v>
      </c>
    </row>
    <row r="51" spans="1:25" s="2" customFormat="1" ht="11.25" x14ac:dyDescent="0.2">
      <c r="A51" s="106">
        <v>2</v>
      </c>
      <c r="B51" s="106" t="s">
        <v>203</v>
      </c>
      <c r="C51" s="133" t="s">
        <v>35</v>
      </c>
      <c r="D51" s="134"/>
      <c r="E51" s="135"/>
      <c r="F51" s="71">
        <f>SUM(F52:F98)</f>
        <v>10388.79999999999</v>
      </c>
      <c r="G51" s="71">
        <f t="shared" ref="G51:I51" si="6">SUM(G52:G98)</f>
        <v>0</v>
      </c>
      <c r="H51" s="71">
        <f t="shared" si="6"/>
        <v>10000</v>
      </c>
      <c r="I51" s="71">
        <f t="shared" si="6"/>
        <v>388.80000000000047</v>
      </c>
      <c r="J51" s="66">
        <f>G51/F51*100</f>
        <v>0</v>
      </c>
      <c r="K51" s="66">
        <f>H51/F51*100</f>
        <v>96.257508085630775</v>
      </c>
      <c r="L51" s="66">
        <f>I51/F51*100</f>
        <v>3.7424919143693289</v>
      </c>
      <c r="M51" s="65">
        <f>SUM(M52:M98)</f>
        <v>0</v>
      </c>
      <c r="N51" s="65">
        <f t="shared" ref="N51:Q51" si="7">SUM(N52:N98)</f>
        <v>0</v>
      </c>
      <c r="O51" s="65">
        <f t="shared" si="7"/>
        <v>0</v>
      </c>
      <c r="P51" s="65">
        <f t="shared" si="7"/>
        <v>0</v>
      </c>
      <c r="Q51" s="65">
        <f t="shared" si="7"/>
        <v>0</v>
      </c>
      <c r="R51" s="66">
        <v>0</v>
      </c>
      <c r="S51" s="66">
        <v>0</v>
      </c>
      <c r="T51" s="66">
        <v>0</v>
      </c>
      <c r="U51" s="67"/>
      <c r="V51" s="68"/>
      <c r="W51" s="69"/>
      <c r="X51" s="69"/>
      <c r="Y51" s="70"/>
    </row>
    <row r="52" spans="1:25" s="2" customFormat="1" ht="42.75" customHeight="1" x14ac:dyDescent="0.2">
      <c r="A52" s="107"/>
      <c r="B52" s="107"/>
      <c r="C52" s="38">
        <v>1</v>
      </c>
      <c r="D52" s="39" t="s">
        <v>212</v>
      </c>
      <c r="E52" s="47" t="s">
        <v>213</v>
      </c>
      <c r="F52" s="41">
        <f t="shared" si="1"/>
        <v>896.9</v>
      </c>
      <c r="G52" s="41">
        <v>0</v>
      </c>
      <c r="H52" s="41">
        <v>852.1</v>
      </c>
      <c r="I52" s="41">
        <v>44.8</v>
      </c>
      <c r="J52" s="42">
        <f t="shared" si="3"/>
        <v>0</v>
      </c>
      <c r="K52" s="42">
        <f t="shared" si="4"/>
        <v>95.005017281748252</v>
      </c>
      <c r="L52" s="42">
        <f t="shared" si="5"/>
        <v>4.9949827182517561</v>
      </c>
      <c r="M52" s="41">
        <v>0</v>
      </c>
      <c r="N52" s="41">
        <f t="shared" si="2"/>
        <v>0</v>
      </c>
      <c r="O52" s="41">
        <v>0</v>
      </c>
      <c r="P52" s="41">
        <v>0</v>
      </c>
      <c r="Q52" s="41">
        <v>0</v>
      </c>
      <c r="R52" s="42">
        <v>0</v>
      </c>
      <c r="S52" s="42">
        <v>0</v>
      </c>
      <c r="T52" s="42">
        <v>0</v>
      </c>
      <c r="U52" s="43" t="s">
        <v>214</v>
      </c>
      <c r="V52" s="44" t="s">
        <v>308</v>
      </c>
      <c r="W52" s="45">
        <v>9</v>
      </c>
      <c r="X52" s="45">
        <v>0</v>
      </c>
      <c r="Y52" s="46" t="s">
        <v>211</v>
      </c>
    </row>
    <row r="53" spans="1:25" s="2" customFormat="1" ht="43.5" customHeight="1" x14ac:dyDescent="0.2">
      <c r="A53" s="107"/>
      <c r="B53" s="107"/>
      <c r="C53" s="129">
        <v>2</v>
      </c>
      <c r="D53" s="127" t="s">
        <v>215</v>
      </c>
      <c r="E53" s="125" t="s">
        <v>216</v>
      </c>
      <c r="F53" s="41">
        <f t="shared" si="1"/>
        <v>1684.4</v>
      </c>
      <c r="G53" s="41">
        <v>0</v>
      </c>
      <c r="H53" s="41">
        <v>1600.2</v>
      </c>
      <c r="I53" s="41">
        <v>84.2</v>
      </c>
      <c r="J53" s="42">
        <f t="shared" si="3"/>
        <v>0</v>
      </c>
      <c r="K53" s="42">
        <f t="shared" si="4"/>
        <v>95.001187366421277</v>
      </c>
      <c r="L53" s="42">
        <f t="shared" si="5"/>
        <v>4.9988126335787229</v>
      </c>
      <c r="M53" s="41">
        <v>0</v>
      </c>
      <c r="N53" s="41">
        <f t="shared" si="2"/>
        <v>0</v>
      </c>
      <c r="O53" s="41">
        <v>0</v>
      </c>
      <c r="P53" s="41">
        <v>0</v>
      </c>
      <c r="Q53" s="41">
        <v>0</v>
      </c>
      <c r="R53" s="42">
        <v>0</v>
      </c>
      <c r="S53" s="42">
        <v>0</v>
      </c>
      <c r="T53" s="42">
        <v>0</v>
      </c>
      <c r="U53" s="43" t="s">
        <v>214</v>
      </c>
      <c r="V53" s="44" t="s">
        <v>308</v>
      </c>
      <c r="W53" s="45">
        <v>272</v>
      </c>
      <c r="X53" s="45">
        <v>0</v>
      </c>
      <c r="Y53" s="46" t="s">
        <v>211</v>
      </c>
    </row>
    <row r="54" spans="1:25" s="2" customFormat="1" ht="48.75" x14ac:dyDescent="0.2">
      <c r="A54" s="107"/>
      <c r="B54" s="107"/>
      <c r="C54" s="130"/>
      <c r="D54" s="128"/>
      <c r="E54" s="126"/>
      <c r="F54" s="41">
        <f t="shared" si="1"/>
        <v>1281.0999999999999</v>
      </c>
      <c r="G54" s="41">
        <v>0</v>
      </c>
      <c r="H54" s="41">
        <v>1217</v>
      </c>
      <c r="I54" s="41">
        <v>64.099999999999994</v>
      </c>
      <c r="J54" s="42">
        <f t="shared" si="3"/>
        <v>0</v>
      </c>
      <c r="K54" s="42">
        <f t="shared" si="4"/>
        <v>94.996487393646092</v>
      </c>
      <c r="L54" s="42">
        <f t="shared" si="5"/>
        <v>5.0035126063539144</v>
      </c>
      <c r="M54" s="41">
        <v>0</v>
      </c>
      <c r="N54" s="41">
        <f t="shared" si="2"/>
        <v>0</v>
      </c>
      <c r="O54" s="41">
        <v>0</v>
      </c>
      <c r="P54" s="41">
        <v>0</v>
      </c>
      <c r="Q54" s="41">
        <v>0</v>
      </c>
      <c r="R54" s="42">
        <v>0</v>
      </c>
      <c r="S54" s="42">
        <v>0</v>
      </c>
      <c r="T54" s="42">
        <v>0</v>
      </c>
      <c r="U54" s="43" t="s">
        <v>217</v>
      </c>
      <c r="V54" s="44" t="s">
        <v>308</v>
      </c>
      <c r="W54" s="45">
        <v>40</v>
      </c>
      <c r="X54" s="45">
        <v>0</v>
      </c>
      <c r="Y54" s="46" t="s">
        <v>211</v>
      </c>
    </row>
    <row r="55" spans="1:25" s="2" customFormat="1" ht="42" customHeight="1" x14ac:dyDescent="0.2">
      <c r="A55" s="107"/>
      <c r="B55" s="107"/>
      <c r="C55" s="38">
        <v>3</v>
      </c>
      <c r="D55" s="39" t="s">
        <v>218</v>
      </c>
      <c r="E55" s="74" t="s">
        <v>219</v>
      </c>
      <c r="F55" s="41">
        <f t="shared" si="1"/>
        <v>129.9</v>
      </c>
      <c r="G55" s="41">
        <v>0</v>
      </c>
      <c r="H55" s="41">
        <v>126</v>
      </c>
      <c r="I55" s="41">
        <v>3.9</v>
      </c>
      <c r="J55" s="42">
        <f t="shared" si="3"/>
        <v>0</v>
      </c>
      <c r="K55" s="42">
        <f t="shared" si="4"/>
        <v>96.997690531177824</v>
      </c>
      <c r="L55" s="42">
        <f t="shared" si="5"/>
        <v>3.0023094688221708</v>
      </c>
      <c r="M55" s="41">
        <v>0</v>
      </c>
      <c r="N55" s="41">
        <f t="shared" si="2"/>
        <v>0</v>
      </c>
      <c r="O55" s="41">
        <v>0</v>
      </c>
      <c r="P55" s="41">
        <v>0</v>
      </c>
      <c r="Q55" s="41">
        <v>0</v>
      </c>
      <c r="R55" s="42">
        <v>0</v>
      </c>
      <c r="S55" s="42">
        <v>0</v>
      </c>
      <c r="T55" s="42">
        <v>0</v>
      </c>
      <c r="U55" s="43" t="s">
        <v>220</v>
      </c>
      <c r="V55" s="44" t="s">
        <v>308</v>
      </c>
      <c r="W55" s="45">
        <v>11</v>
      </c>
      <c r="X55" s="45">
        <v>0</v>
      </c>
      <c r="Y55" s="46" t="s">
        <v>211</v>
      </c>
    </row>
    <row r="56" spans="1:25" s="2" customFormat="1" ht="42.75" customHeight="1" x14ac:dyDescent="0.2">
      <c r="A56" s="107"/>
      <c r="B56" s="107"/>
      <c r="C56" s="38">
        <v>4</v>
      </c>
      <c r="D56" s="39" t="s">
        <v>221</v>
      </c>
      <c r="E56" s="74" t="s">
        <v>222</v>
      </c>
      <c r="F56" s="41">
        <f t="shared" si="1"/>
        <v>109.28</v>
      </c>
      <c r="G56" s="41">
        <v>0</v>
      </c>
      <c r="H56" s="41">
        <v>106</v>
      </c>
      <c r="I56" s="41">
        <v>3.28</v>
      </c>
      <c r="J56" s="42">
        <f t="shared" si="3"/>
        <v>0</v>
      </c>
      <c r="K56" s="42">
        <f t="shared" si="4"/>
        <v>96.998535871156662</v>
      </c>
      <c r="L56" s="42">
        <f t="shared" si="5"/>
        <v>3.0014641288433381</v>
      </c>
      <c r="M56" s="41">
        <v>0</v>
      </c>
      <c r="N56" s="41">
        <f t="shared" si="2"/>
        <v>0</v>
      </c>
      <c r="O56" s="41">
        <v>0</v>
      </c>
      <c r="P56" s="41">
        <v>0</v>
      </c>
      <c r="Q56" s="41">
        <v>0</v>
      </c>
      <c r="R56" s="42">
        <v>0</v>
      </c>
      <c r="S56" s="42">
        <v>0</v>
      </c>
      <c r="T56" s="42">
        <v>0</v>
      </c>
      <c r="U56" s="43" t="s">
        <v>220</v>
      </c>
      <c r="V56" s="44" t="s">
        <v>308</v>
      </c>
      <c r="W56" s="45">
        <v>13</v>
      </c>
      <c r="X56" s="45">
        <v>0</v>
      </c>
      <c r="Y56" s="46" t="s">
        <v>211</v>
      </c>
    </row>
    <row r="57" spans="1:25" s="2" customFormat="1" ht="42" customHeight="1" x14ac:dyDescent="0.2">
      <c r="A57" s="107"/>
      <c r="B57" s="107"/>
      <c r="C57" s="38">
        <v>5</v>
      </c>
      <c r="D57" s="39" t="s">
        <v>223</v>
      </c>
      <c r="E57" s="74" t="s">
        <v>224</v>
      </c>
      <c r="F57" s="41">
        <f t="shared" si="1"/>
        <v>129.9</v>
      </c>
      <c r="G57" s="41">
        <v>0</v>
      </c>
      <c r="H57" s="41">
        <v>126</v>
      </c>
      <c r="I57" s="41">
        <v>3.9</v>
      </c>
      <c r="J57" s="42">
        <f t="shared" si="3"/>
        <v>0</v>
      </c>
      <c r="K57" s="42">
        <f t="shared" si="4"/>
        <v>96.997690531177824</v>
      </c>
      <c r="L57" s="42">
        <f t="shared" si="5"/>
        <v>3.0023094688221708</v>
      </c>
      <c r="M57" s="41">
        <v>0</v>
      </c>
      <c r="N57" s="41">
        <f t="shared" si="2"/>
        <v>0</v>
      </c>
      <c r="O57" s="41">
        <v>0</v>
      </c>
      <c r="P57" s="41">
        <v>0</v>
      </c>
      <c r="Q57" s="41">
        <v>0</v>
      </c>
      <c r="R57" s="42">
        <v>0</v>
      </c>
      <c r="S57" s="42">
        <v>0</v>
      </c>
      <c r="T57" s="42">
        <v>0</v>
      </c>
      <c r="U57" s="43" t="s">
        <v>220</v>
      </c>
      <c r="V57" s="44" t="s">
        <v>308</v>
      </c>
      <c r="W57" s="45">
        <v>11</v>
      </c>
      <c r="X57" s="45">
        <v>0</v>
      </c>
      <c r="Y57" s="46" t="s">
        <v>211</v>
      </c>
    </row>
    <row r="58" spans="1:25" s="2" customFormat="1" ht="43.5" customHeight="1" x14ac:dyDescent="0.2">
      <c r="A58" s="107"/>
      <c r="B58" s="107"/>
      <c r="C58" s="38">
        <v>6</v>
      </c>
      <c r="D58" s="39" t="s">
        <v>225</v>
      </c>
      <c r="E58" s="74" t="s">
        <v>226</v>
      </c>
      <c r="F58" s="41">
        <f t="shared" si="1"/>
        <v>129.9</v>
      </c>
      <c r="G58" s="41">
        <v>0</v>
      </c>
      <c r="H58" s="41">
        <v>126</v>
      </c>
      <c r="I58" s="41">
        <v>3.9</v>
      </c>
      <c r="J58" s="42">
        <f t="shared" si="3"/>
        <v>0</v>
      </c>
      <c r="K58" s="42">
        <f t="shared" si="4"/>
        <v>96.997690531177824</v>
      </c>
      <c r="L58" s="42">
        <f t="shared" si="5"/>
        <v>3.0023094688221708</v>
      </c>
      <c r="M58" s="41">
        <v>0</v>
      </c>
      <c r="N58" s="41">
        <f t="shared" si="2"/>
        <v>0</v>
      </c>
      <c r="O58" s="41">
        <v>0</v>
      </c>
      <c r="P58" s="41">
        <v>0</v>
      </c>
      <c r="Q58" s="41">
        <v>0</v>
      </c>
      <c r="R58" s="42">
        <v>0</v>
      </c>
      <c r="S58" s="42">
        <v>0</v>
      </c>
      <c r="T58" s="42">
        <v>0</v>
      </c>
      <c r="U58" s="43" t="s">
        <v>220</v>
      </c>
      <c r="V58" s="44" t="s">
        <v>308</v>
      </c>
      <c r="W58" s="45">
        <v>11</v>
      </c>
      <c r="X58" s="45">
        <v>0</v>
      </c>
      <c r="Y58" s="46" t="s">
        <v>211</v>
      </c>
    </row>
    <row r="59" spans="1:25" s="2" customFormat="1" ht="40.5" customHeight="1" x14ac:dyDescent="0.2">
      <c r="A59" s="107"/>
      <c r="B59" s="107"/>
      <c r="C59" s="38">
        <v>7</v>
      </c>
      <c r="D59" s="39" t="s">
        <v>227</v>
      </c>
      <c r="E59" s="74" t="s">
        <v>228</v>
      </c>
      <c r="F59" s="41">
        <f t="shared" si="1"/>
        <v>139.18</v>
      </c>
      <c r="G59" s="41">
        <v>0</v>
      </c>
      <c r="H59" s="41">
        <v>135</v>
      </c>
      <c r="I59" s="41">
        <v>4.18</v>
      </c>
      <c r="J59" s="42">
        <f t="shared" si="3"/>
        <v>0</v>
      </c>
      <c r="K59" s="42">
        <f t="shared" si="4"/>
        <v>96.996694927432088</v>
      </c>
      <c r="L59" s="42">
        <f t="shared" si="5"/>
        <v>3.0033050725678976</v>
      </c>
      <c r="M59" s="41">
        <v>0</v>
      </c>
      <c r="N59" s="41">
        <f t="shared" si="2"/>
        <v>0</v>
      </c>
      <c r="O59" s="41">
        <v>0</v>
      </c>
      <c r="P59" s="41">
        <v>0</v>
      </c>
      <c r="Q59" s="41">
        <v>0</v>
      </c>
      <c r="R59" s="42">
        <v>0</v>
      </c>
      <c r="S59" s="42">
        <v>0</v>
      </c>
      <c r="T59" s="42">
        <v>0</v>
      </c>
      <c r="U59" s="43" t="s">
        <v>220</v>
      </c>
      <c r="V59" s="44" t="s">
        <v>308</v>
      </c>
      <c r="W59" s="45">
        <v>12</v>
      </c>
      <c r="X59" s="45">
        <v>0</v>
      </c>
      <c r="Y59" s="46" t="s">
        <v>211</v>
      </c>
    </row>
    <row r="60" spans="1:25" s="2" customFormat="1" ht="40.5" customHeight="1" x14ac:dyDescent="0.2">
      <c r="A60" s="107"/>
      <c r="B60" s="107"/>
      <c r="C60" s="38">
        <v>8</v>
      </c>
      <c r="D60" s="39" t="s">
        <v>229</v>
      </c>
      <c r="E60" s="74" t="s">
        <v>230</v>
      </c>
      <c r="F60" s="41">
        <f t="shared" si="1"/>
        <v>149.49</v>
      </c>
      <c r="G60" s="41">
        <v>0</v>
      </c>
      <c r="H60" s="41">
        <v>145</v>
      </c>
      <c r="I60" s="41">
        <v>4.49</v>
      </c>
      <c r="J60" s="42">
        <f t="shared" si="3"/>
        <v>0</v>
      </c>
      <c r="K60" s="42">
        <f t="shared" si="4"/>
        <v>96.996454612348643</v>
      </c>
      <c r="L60" s="42">
        <f t="shared" si="5"/>
        <v>3.0035453876513478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2">
        <v>0</v>
      </c>
      <c r="S60" s="42">
        <v>0</v>
      </c>
      <c r="T60" s="42">
        <v>0</v>
      </c>
      <c r="U60" s="43" t="s">
        <v>220</v>
      </c>
      <c r="V60" s="44" t="s">
        <v>308</v>
      </c>
      <c r="W60" s="45">
        <v>13</v>
      </c>
      <c r="X60" s="45">
        <v>0</v>
      </c>
      <c r="Y60" s="46" t="s">
        <v>211</v>
      </c>
    </row>
    <row r="61" spans="1:25" s="2" customFormat="1" ht="42" customHeight="1" x14ac:dyDescent="0.2">
      <c r="A61" s="107"/>
      <c r="B61" s="107"/>
      <c r="C61" s="38">
        <v>9</v>
      </c>
      <c r="D61" s="39" t="s">
        <v>231</v>
      </c>
      <c r="E61" s="74" t="s">
        <v>232</v>
      </c>
      <c r="F61" s="41">
        <f t="shared" si="1"/>
        <v>149.49</v>
      </c>
      <c r="G61" s="41">
        <v>0</v>
      </c>
      <c r="H61" s="41">
        <v>145</v>
      </c>
      <c r="I61" s="41">
        <v>4.49</v>
      </c>
      <c r="J61" s="42">
        <f t="shared" si="3"/>
        <v>0</v>
      </c>
      <c r="K61" s="42">
        <f t="shared" si="4"/>
        <v>96.996454612348643</v>
      </c>
      <c r="L61" s="42">
        <f t="shared" si="5"/>
        <v>3.0035453876513478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2">
        <v>0</v>
      </c>
      <c r="S61" s="42">
        <v>0</v>
      </c>
      <c r="T61" s="42">
        <v>0</v>
      </c>
      <c r="U61" s="43" t="s">
        <v>220</v>
      </c>
      <c r="V61" s="44" t="s">
        <v>308</v>
      </c>
      <c r="W61" s="45">
        <v>15</v>
      </c>
      <c r="X61" s="45">
        <v>0</v>
      </c>
      <c r="Y61" s="46" t="s">
        <v>211</v>
      </c>
    </row>
    <row r="62" spans="1:25" s="2" customFormat="1" ht="42" customHeight="1" x14ac:dyDescent="0.2">
      <c r="A62" s="107"/>
      <c r="B62" s="107"/>
      <c r="C62" s="38">
        <v>10</v>
      </c>
      <c r="D62" s="39" t="s">
        <v>233</v>
      </c>
      <c r="E62" s="74" t="s">
        <v>238</v>
      </c>
      <c r="F62" s="41">
        <f t="shared" si="1"/>
        <v>159.80000000000001</v>
      </c>
      <c r="G62" s="41">
        <v>0</v>
      </c>
      <c r="H62" s="41">
        <v>155</v>
      </c>
      <c r="I62" s="41">
        <v>4.8</v>
      </c>
      <c r="J62" s="42">
        <f t="shared" si="3"/>
        <v>0</v>
      </c>
      <c r="K62" s="42">
        <f t="shared" si="4"/>
        <v>96.996245306633284</v>
      </c>
      <c r="L62" s="42">
        <f t="shared" si="5"/>
        <v>3.0037546933667079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2">
        <v>0</v>
      </c>
      <c r="S62" s="42">
        <v>0</v>
      </c>
      <c r="T62" s="42">
        <v>0</v>
      </c>
      <c r="U62" s="43" t="s">
        <v>220</v>
      </c>
      <c r="V62" s="44" t="s">
        <v>308</v>
      </c>
      <c r="W62" s="45">
        <v>14</v>
      </c>
      <c r="X62" s="45">
        <v>0</v>
      </c>
      <c r="Y62" s="46" t="s">
        <v>211</v>
      </c>
    </row>
    <row r="63" spans="1:25" s="2" customFormat="1" ht="41.25" customHeight="1" x14ac:dyDescent="0.2">
      <c r="A63" s="107"/>
      <c r="B63" s="107"/>
      <c r="C63" s="38">
        <v>11</v>
      </c>
      <c r="D63" s="39" t="s">
        <v>235</v>
      </c>
      <c r="E63" s="74" t="s">
        <v>236</v>
      </c>
      <c r="F63" s="41">
        <f t="shared" si="1"/>
        <v>149.49</v>
      </c>
      <c r="G63" s="41">
        <v>0</v>
      </c>
      <c r="H63" s="41">
        <v>145</v>
      </c>
      <c r="I63" s="41">
        <v>4.49</v>
      </c>
      <c r="J63" s="42">
        <f t="shared" si="3"/>
        <v>0</v>
      </c>
      <c r="K63" s="42">
        <f t="shared" si="4"/>
        <v>96.996454612348643</v>
      </c>
      <c r="L63" s="42">
        <f t="shared" si="5"/>
        <v>3.0035453876513478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2">
        <v>0</v>
      </c>
      <c r="S63" s="42">
        <v>0</v>
      </c>
      <c r="T63" s="42">
        <v>0</v>
      </c>
      <c r="U63" s="43" t="s">
        <v>220</v>
      </c>
      <c r="V63" s="44" t="s">
        <v>308</v>
      </c>
      <c r="W63" s="45">
        <v>13</v>
      </c>
      <c r="X63" s="45">
        <v>0</v>
      </c>
      <c r="Y63" s="46" t="s">
        <v>211</v>
      </c>
    </row>
    <row r="64" spans="1:25" s="2" customFormat="1" ht="39.75" customHeight="1" x14ac:dyDescent="0.2">
      <c r="A64" s="107"/>
      <c r="B64" s="107"/>
      <c r="C64" s="38">
        <v>12</v>
      </c>
      <c r="D64" s="39" t="s">
        <v>237</v>
      </c>
      <c r="E64" s="74" t="s">
        <v>234</v>
      </c>
      <c r="F64" s="41">
        <f t="shared" si="1"/>
        <v>169.08</v>
      </c>
      <c r="G64" s="41">
        <v>0</v>
      </c>
      <c r="H64" s="41">
        <v>164</v>
      </c>
      <c r="I64" s="41">
        <v>5.08</v>
      </c>
      <c r="J64" s="42">
        <f t="shared" si="3"/>
        <v>0</v>
      </c>
      <c r="K64" s="42">
        <f t="shared" si="4"/>
        <v>96.995505086349652</v>
      </c>
      <c r="L64" s="42">
        <f t="shared" si="5"/>
        <v>3.0044949136503427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2">
        <v>0</v>
      </c>
      <c r="S64" s="42">
        <v>0</v>
      </c>
      <c r="T64" s="42">
        <v>0</v>
      </c>
      <c r="U64" s="43" t="s">
        <v>220</v>
      </c>
      <c r="V64" s="44" t="s">
        <v>308</v>
      </c>
      <c r="W64" s="45">
        <v>15</v>
      </c>
      <c r="X64" s="45">
        <v>0</v>
      </c>
      <c r="Y64" s="46" t="s">
        <v>211</v>
      </c>
    </row>
    <row r="65" spans="1:25" s="2" customFormat="1" ht="45.75" customHeight="1" x14ac:dyDescent="0.2">
      <c r="A65" s="107"/>
      <c r="B65" s="107"/>
      <c r="C65" s="38">
        <v>13</v>
      </c>
      <c r="D65" s="39" t="s">
        <v>239</v>
      </c>
      <c r="E65" s="74" t="s">
        <v>240</v>
      </c>
      <c r="F65" s="41">
        <f t="shared" si="1"/>
        <v>139.18</v>
      </c>
      <c r="G65" s="41">
        <v>0</v>
      </c>
      <c r="H65" s="41">
        <v>135</v>
      </c>
      <c r="I65" s="41">
        <v>4.18</v>
      </c>
      <c r="J65" s="42">
        <f t="shared" si="3"/>
        <v>0</v>
      </c>
      <c r="K65" s="42">
        <f t="shared" si="4"/>
        <v>96.996694927432088</v>
      </c>
      <c r="L65" s="42">
        <f t="shared" si="5"/>
        <v>3.0033050725678976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2">
        <v>0</v>
      </c>
      <c r="S65" s="42">
        <v>0</v>
      </c>
      <c r="T65" s="42">
        <v>0</v>
      </c>
      <c r="U65" s="43" t="s">
        <v>220</v>
      </c>
      <c r="V65" s="44" t="s">
        <v>308</v>
      </c>
      <c r="W65" s="45">
        <v>13</v>
      </c>
      <c r="X65" s="45">
        <v>0</v>
      </c>
      <c r="Y65" s="46" t="s">
        <v>211</v>
      </c>
    </row>
    <row r="66" spans="1:25" s="2" customFormat="1" ht="44.25" customHeight="1" x14ac:dyDescent="0.2">
      <c r="A66" s="107"/>
      <c r="B66" s="107"/>
      <c r="C66" s="38">
        <v>14</v>
      </c>
      <c r="D66" s="39" t="s">
        <v>241</v>
      </c>
      <c r="E66" s="74" t="s">
        <v>242</v>
      </c>
      <c r="F66" s="41">
        <f t="shared" si="1"/>
        <v>159.80000000000001</v>
      </c>
      <c r="G66" s="41">
        <v>0</v>
      </c>
      <c r="H66" s="41">
        <v>155</v>
      </c>
      <c r="I66" s="41">
        <v>4.8</v>
      </c>
      <c r="J66" s="42">
        <f t="shared" si="3"/>
        <v>0</v>
      </c>
      <c r="K66" s="42">
        <f t="shared" si="4"/>
        <v>96.996245306633284</v>
      </c>
      <c r="L66" s="42">
        <f t="shared" si="5"/>
        <v>3.0037546933667079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2">
        <v>0</v>
      </c>
      <c r="S66" s="42">
        <v>0</v>
      </c>
      <c r="T66" s="42">
        <v>0</v>
      </c>
      <c r="U66" s="43" t="s">
        <v>220</v>
      </c>
      <c r="V66" s="44" t="s">
        <v>308</v>
      </c>
      <c r="W66" s="45">
        <v>14</v>
      </c>
      <c r="X66" s="45">
        <v>0</v>
      </c>
      <c r="Y66" s="46" t="s">
        <v>211</v>
      </c>
    </row>
    <row r="67" spans="1:25" s="2" customFormat="1" ht="42" customHeight="1" x14ac:dyDescent="0.2">
      <c r="A67" s="107"/>
      <c r="B67" s="107"/>
      <c r="C67" s="38">
        <v>15</v>
      </c>
      <c r="D67" s="39" t="s">
        <v>243</v>
      </c>
      <c r="E67" s="74" t="s">
        <v>244</v>
      </c>
      <c r="F67" s="41">
        <f t="shared" si="1"/>
        <v>139.18</v>
      </c>
      <c r="G67" s="41">
        <v>0</v>
      </c>
      <c r="H67" s="41">
        <v>135</v>
      </c>
      <c r="I67" s="41">
        <v>4.18</v>
      </c>
      <c r="J67" s="42">
        <f t="shared" si="3"/>
        <v>0</v>
      </c>
      <c r="K67" s="42">
        <f t="shared" si="4"/>
        <v>96.996694927432088</v>
      </c>
      <c r="L67" s="42">
        <f t="shared" si="5"/>
        <v>3.0033050725678976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2">
        <v>0</v>
      </c>
      <c r="S67" s="42">
        <v>0</v>
      </c>
      <c r="T67" s="42">
        <v>0</v>
      </c>
      <c r="U67" s="43" t="s">
        <v>220</v>
      </c>
      <c r="V67" s="44" t="s">
        <v>308</v>
      </c>
      <c r="W67" s="45">
        <v>15</v>
      </c>
      <c r="X67" s="45">
        <v>0</v>
      </c>
      <c r="Y67" s="46" t="s">
        <v>211</v>
      </c>
    </row>
    <row r="68" spans="1:25" s="2" customFormat="1" ht="41.25" customHeight="1" x14ac:dyDescent="0.2">
      <c r="A68" s="107"/>
      <c r="B68" s="107"/>
      <c r="C68" s="38">
        <v>16</v>
      </c>
      <c r="D68" s="39" t="s">
        <v>245</v>
      </c>
      <c r="E68" s="74" t="s">
        <v>246</v>
      </c>
      <c r="F68" s="41">
        <f t="shared" si="1"/>
        <v>129.9</v>
      </c>
      <c r="G68" s="41">
        <v>0</v>
      </c>
      <c r="H68" s="41">
        <v>126</v>
      </c>
      <c r="I68" s="41">
        <v>3.9</v>
      </c>
      <c r="J68" s="42">
        <f t="shared" si="3"/>
        <v>0</v>
      </c>
      <c r="K68" s="42">
        <f t="shared" si="4"/>
        <v>96.997690531177824</v>
      </c>
      <c r="L68" s="42">
        <f t="shared" si="5"/>
        <v>3.0023094688221708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2">
        <v>0</v>
      </c>
      <c r="S68" s="42">
        <v>0</v>
      </c>
      <c r="T68" s="42">
        <v>0</v>
      </c>
      <c r="U68" s="43" t="s">
        <v>220</v>
      </c>
      <c r="V68" s="44" t="s">
        <v>308</v>
      </c>
      <c r="W68" s="45">
        <v>13</v>
      </c>
      <c r="X68" s="45">
        <v>0</v>
      </c>
      <c r="Y68" s="46" t="s">
        <v>211</v>
      </c>
    </row>
    <row r="69" spans="1:25" s="2" customFormat="1" ht="43.5" customHeight="1" x14ac:dyDescent="0.2">
      <c r="A69" s="107"/>
      <c r="B69" s="107"/>
      <c r="C69" s="38">
        <v>17</v>
      </c>
      <c r="D69" s="39" t="s">
        <v>247</v>
      </c>
      <c r="E69" s="74" t="s">
        <v>248</v>
      </c>
      <c r="F69" s="41">
        <f t="shared" si="1"/>
        <v>149.49</v>
      </c>
      <c r="G69" s="41">
        <v>0</v>
      </c>
      <c r="H69" s="41">
        <v>145</v>
      </c>
      <c r="I69" s="41">
        <v>4.49</v>
      </c>
      <c r="J69" s="42">
        <f t="shared" si="3"/>
        <v>0</v>
      </c>
      <c r="K69" s="42">
        <f t="shared" si="4"/>
        <v>96.996454612348643</v>
      </c>
      <c r="L69" s="42">
        <f t="shared" si="5"/>
        <v>3.0035453876513478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2">
        <v>0</v>
      </c>
      <c r="S69" s="42">
        <v>0</v>
      </c>
      <c r="T69" s="42">
        <v>0</v>
      </c>
      <c r="U69" s="43" t="s">
        <v>220</v>
      </c>
      <c r="V69" s="44" t="s">
        <v>308</v>
      </c>
      <c r="W69" s="45">
        <v>15</v>
      </c>
      <c r="X69" s="45">
        <v>0</v>
      </c>
      <c r="Y69" s="46" t="s">
        <v>211</v>
      </c>
    </row>
    <row r="70" spans="1:25" s="2" customFormat="1" ht="44.25" customHeight="1" x14ac:dyDescent="0.2">
      <c r="A70" s="107"/>
      <c r="B70" s="107"/>
      <c r="C70" s="38">
        <v>18</v>
      </c>
      <c r="D70" s="39" t="s">
        <v>249</v>
      </c>
      <c r="E70" s="74" t="s">
        <v>250</v>
      </c>
      <c r="F70" s="41">
        <f t="shared" si="1"/>
        <v>139.18</v>
      </c>
      <c r="G70" s="41">
        <v>0</v>
      </c>
      <c r="H70" s="41">
        <v>135</v>
      </c>
      <c r="I70" s="41">
        <v>4.18</v>
      </c>
      <c r="J70" s="42">
        <f t="shared" si="3"/>
        <v>0</v>
      </c>
      <c r="K70" s="42">
        <f t="shared" si="4"/>
        <v>96.996694927432088</v>
      </c>
      <c r="L70" s="42">
        <f t="shared" si="5"/>
        <v>3.0033050725678976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2">
        <v>0</v>
      </c>
      <c r="S70" s="42">
        <v>0</v>
      </c>
      <c r="T70" s="42">
        <v>0</v>
      </c>
      <c r="U70" s="43" t="s">
        <v>220</v>
      </c>
      <c r="V70" s="44" t="s">
        <v>308</v>
      </c>
      <c r="W70" s="45">
        <v>15</v>
      </c>
      <c r="X70" s="45">
        <v>0</v>
      </c>
      <c r="Y70" s="46" t="s">
        <v>211</v>
      </c>
    </row>
    <row r="71" spans="1:25" s="2" customFormat="1" ht="41.25" customHeight="1" x14ac:dyDescent="0.2">
      <c r="A71" s="107"/>
      <c r="B71" s="107"/>
      <c r="C71" s="38">
        <v>19</v>
      </c>
      <c r="D71" s="39" t="s">
        <v>251</v>
      </c>
      <c r="E71" s="74" t="s">
        <v>252</v>
      </c>
      <c r="F71" s="41">
        <f t="shared" si="1"/>
        <v>179.39</v>
      </c>
      <c r="G71" s="41">
        <v>0</v>
      </c>
      <c r="H71" s="41">
        <v>174</v>
      </c>
      <c r="I71" s="41">
        <v>5.39</v>
      </c>
      <c r="J71" s="42">
        <f t="shared" si="3"/>
        <v>0</v>
      </c>
      <c r="K71" s="42">
        <f t="shared" si="4"/>
        <v>96.995373209208992</v>
      </c>
      <c r="L71" s="42">
        <f t="shared" si="5"/>
        <v>3.004626790791014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2">
        <v>0</v>
      </c>
      <c r="S71" s="42">
        <v>0</v>
      </c>
      <c r="T71" s="42">
        <v>0</v>
      </c>
      <c r="U71" s="43" t="s">
        <v>220</v>
      </c>
      <c r="V71" s="44" t="s">
        <v>308</v>
      </c>
      <c r="W71" s="45">
        <v>16</v>
      </c>
      <c r="X71" s="45">
        <v>0</v>
      </c>
      <c r="Y71" s="46" t="s">
        <v>211</v>
      </c>
    </row>
    <row r="72" spans="1:25" s="2" customFormat="1" ht="41.25" customHeight="1" x14ac:dyDescent="0.2">
      <c r="A72" s="107"/>
      <c r="B72" s="107"/>
      <c r="C72" s="38">
        <v>20</v>
      </c>
      <c r="D72" s="39" t="s">
        <v>253</v>
      </c>
      <c r="E72" s="74" t="s">
        <v>254</v>
      </c>
      <c r="F72" s="41">
        <f t="shared" si="1"/>
        <v>129.9</v>
      </c>
      <c r="G72" s="41">
        <v>0</v>
      </c>
      <c r="H72" s="41">
        <v>126</v>
      </c>
      <c r="I72" s="41">
        <v>3.9</v>
      </c>
      <c r="J72" s="42">
        <f t="shared" si="3"/>
        <v>0</v>
      </c>
      <c r="K72" s="42">
        <f t="shared" si="4"/>
        <v>96.997690531177824</v>
      </c>
      <c r="L72" s="42">
        <f t="shared" si="5"/>
        <v>3.0023094688221708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2">
        <v>0</v>
      </c>
      <c r="S72" s="42">
        <v>0</v>
      </c>
      <c r="T72" s="42">
        <v>0</v>
      </c>
      <c r="U72" s="43" t="s">
        <v>220</v>
      </c>
      <c r="V72" s="44" t="s">
        <v>308</v>
      </c>
      <c r="W72" s="45">
        <v>11</v>
      </c>
      <c r="X72" s="45">
        <v>0</v>
      </c>
      <c r="Y72" s="46" t="s">
        <v>211</v>
      </c>
    </row>
    <row r="73" spans="1:25" s="2" customFormat="1" ht="78.75" customHeight="1" x14ac:dyDescent="0.2">
      <c r="A73" s="107"/>
      <c r="B73" s="107"/>
      <c r="C73" s="129">
        <v>21</v>
      </c>
      <c r="D73" s="136" t="s">
        <v>255</v>
      </c>
      <c r="E73" s="125" t="s">
        <v>256</v>
      </c>
      <c r="F73" s="41">
        <f t="shared" si="1"/>
        <v>177</v>
      </c>
      <c r="G73" s="41">
        <v>0</v>
      </c>
      <c r="H73" s="41">
        <v>172</v>
      </c>
      <c r="I73" s="41">
        <v>5</v>
      </c>
      <c r="J73" s="42">
        <f t="shared" si="3"/>
        <v>0</v>
      </c>
      <c r="K73" s="42">
        <f t="shared" si="4"/>
        <v>97.175141242937855</v>
      </c>
      <c r="L73" s="42">
        <f t="shared" si="5"/>
        <v>2.8248587570621471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2">
        <v>0</v>
      </c>
      <c r="S73" s="42">
        <v>0</v>
      </c>
      <c r="T73" s="42">
        <v>0</v>
      </c>
      <c r="U73" s="43" t="s">
        <v>257</v>
      </c>
      <c r="V73" s="44" t="s">
        <v>308</v>
      </c>
      <c r="W73" s="45">
        <v>1</v>
      </c>
      <c r="X73" s="45">
        <v>0</v>
      </c>
      <c r="Y73" s="46" t="s">
        <v>211</v>
      </c>
    </row>
    <row r="74" spans="1:25" s="2" customFormat="1" ht="60.75" customHeight="1" x14ac:dyDescent="0.2">
      <c r="A74" s="107"/>
      <c r="B74" s="107"/>
      <c r="C74" s="130"/>
      <c r="D74" s="137"/>
      <c r="E74" s="126"/>
      <c r="F74" s="41">
        <f t="shared" si="1"/>
        <v>127</v>
      </c>
      <c r="G74" s="41">
        <v>0</v>
      </c>
      <c r="H74" s="41">
        <v>123</v>
      </c>
      <c r="I74" s="41">
        <v>4</v>
      </c>
      <c r="J74" s="42">
        <f t="shared" si="3"/>
        <v>0</v>
      </c>
      <c r="K74" s="42">
        <f t="shared" si="4"/>
        <v>96.850393700787393</v>
      </c>
      <c r="L74" s="42">
        <f t="shared" si="5"/>
        <v>3.1496062992125982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2">
        <v>0</v>
      </c>
      <c r="S74" s="42">
        <v>0</v>
      </c>
      <c r="T74" s="42">
        <v>0</v>
      </c>
      <c r="U74" s="43" t="s">
        <v>258</v>
      </c>
      <c r="V74" s="44" t="s">
        <v>308</v>
      </c>
      <c r="W74" s="45">
        <v>14</v>
      </c>
      <c r="X74" s="45">
        <v>0</v>
      </c>
      <c r="Y74" s="46" t="s">
        <v>211</v>
      </c>
    </row>
    <row r="75" spans="1:25" s="2" customFormat="1" ht="53.25" customHeight="1" x14ac:dyDescent="0.2">
      <c r="A75" s="107"/>
      <c r="B75" s="107"/>
      <c r="C75" s="38">
        <v>22</v>
      </c>
      <c r="D75" s="39" t="s">
        <v>259</v>
      </c>
      <c r="E75" s="74" t="s">
        <v>260</v>
      </c>
      <c r="F75" s="41">
        <f t="shared" si="1"/>
        <v>147.43</v>
      </c>
      <c r="G75" s="41">
        <v>0</v>
      </c>
      <c r="H75" s="41">
        <v>143</v>
      </c>
      <c r="I75" s="41">
        <v>4.43</v>
      </c>
      <c r="J75" s="42">
        <f t="shared" si="3"/>
        <v>0</v>
      </c>
      <c r="K75" s="42">
        <f t="shared" si="4"/>
        <v>96.995184155192291</v>
      </c>
      <c r="L75" s="42">
        <f t="shared" si="5"/>
        <v>3.0048158448077049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2">
        <v>0</v>
      </c>
      <c r="S75" s="42">
        <v>0</v>
      </c>
      <c r="T75" s="42">
        <v>0</v>
      </c>
      <c r="U75" s="43" t="s">
        <v>261</v>
      </c>
      <c r="V75" s="44" t="s">
        <v>308</v>
      </c>
      <c r="W75" s="45">
        <v>22</v>
      </c>
      <c r="X75" s="45">
        <v>0</v>
      </c>
      <c r="Y75" s="46" t="s">
        <v>211</v>
      </c>
    </row>
    <row r="76" spans="1:25" s="2" customFormat="1" ht="58.5" customHeight="1" x14ac:dyDescent="0.2">
      <c r="A76" s="107"/>
      <c r="B76" s="107"/>
      <c r="C76" s="38">
        <v>23</v>
      </c>
      <c r="D76" s="39" t="s">
        <v>262</v>
      </c>
      <c r="E76" s="74" t="s">
        <v>263</v>
      </c>
      <c r="F76" s="41">
        <f t="shared" si="1"/>
        <v>92.79</v>
      </c>
      <c r="G76" s="41">
        <v>0</v>
      </c>
      <c r="H76" s="41">
        <v>90</v>
      </c>
      <c r="I76" s="41">
        <v>2.79</v>
      </c>
      <c r="J76" s="42">
        <f t="shared" si="3"/>
        <v>0</v>
      </c>
      <c r="K76" s="42">
        <f t="shared" si="4"/>
        <v>96.993210475266721</v>
      </c>
      <c r="L76" s="42">
        <f t="shared" si="5"/>
        <v>3.0067895247332688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2">
        <v>0</v>
      </c>
      <c r="S76" s="42">
        <v>0</v>
      </c>
      <c r="T76" s="42">
        <v>0</v>
      </c>
      <c r="U76" s="43" t="s">
        <v>264</v>
      </c>
      <c r="V76" s="44" t="s">
        <v>308</v>
      </c>
      <c r="W76" s="45">
        <v>14</v>
      </c>
      <c r="X76" s="45">
        <v>0</v>
      </c>
      <c r="Y76" s="46" t="s">
        <v>211</v>
      </c>
    </row>
    <row r="77" spans="1:25" s="2" customFormat="1" ht="60.75" customHeight="1" x14ac:dyDescent="0.2">
      <c r="A77" s="107"/>
      <c r="B77" s="107"/>
      <c r="C77" s="129">
        <v>24</v>
      </c>
      <c r="D77" s="127" t="s">
        <v>265</v>
      </c>
      <c r="E77" s="125" t="s">
        <v>266</v>
      </c>
      <c r="F77" s="41">
        <f t="shared" si="1"/>
        <v>144</v>
      </c>
      <c r="G77" s="41">
        <v>0</v>
      </c>
      <c r="H77" s="41">
        <v>140</v>
      </c>
      <c r="I77" s="41">
        <v>4</v>
      </c>
      <c r="J77" s="42">
        <f t="shared" si="3"/>
        <v>0</v>
      </c>
      <c r="K77" s="42">
        <f t="shared" si="4"/>
        <v>97.222222222222214</v>
      </c>
      <c r="L77" s="42">
        <f t="shared" si="5"/>
        <v>2.7777777777777777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2">
        <v>0</v>
      </c>
      <c r="S77" s="42">
        <v>0</v>
      </c>
      <c r="T77" s="42">
        <v>0</v>
      </c>
      <c r="U77" s="43" t="s">
        <v>267</v>
      </c>
      <c r="V77" s="44" t="s">
        <v>308</v>
      </c>
      <c r="W77" s="131">
        <v>45</v>
      </c>
      <c r="X77" s="131">
        <v>0</v>
      </c>
      <c r="Y77" s="138" t="s">
        <v>211</v>
      </c>
    </row>
    <row r="78" spans="1:25" s="2" customFormat="1" ht="60.75" customHeight="1" x14ac:dyDescent="0.2">
      <c r="A78" s="107"/>
      <c r="B78" s="107"/>
      <c r="C78" s="130"/>
      <c r="D78" s="128"/>
      <c r="E78" s="126"/>
      <c r="F78" s="41">
        <f t="shared" si="1"/>
        <v>160</v>
      </c>
      <c r="G78" s="41">
        <v>0</v>
      </c>
      <c r="H78" s="41">
        <v>155</v>
      </c>
      <c r="I78" s="41">
        <v>5</v>
      </c>
      <c r="J78" s="42">
        <f t="shared" si="3"/>
        <v>0</v>
      </c>
      <c r="K78" s="42">
        <f t="shared" si="4"/>
        <v>96.875</v>
      </c>
      <c r="L78" s="42">
        <f t="shared" si="5"/>
        <v>3.125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2">
        <v>0</v>
      </c>
      <c r="S78" s="42">
        <v>0</v>
      </c>
      <c r="T78" s="42">
        <v>0</v>
      </c>
      <c r="U78" s="43" t="s">
        <v>268</v>
      </c>
      <c r="V78" s="44" t="s">
        <v>308</v>
      </c>
      <c r="W78" s="132"/>
      <c r="X78" s="132"/>
      <c r="Y78" s="139"/>
    </row>
    <row r="79" spans="1:25" s="2" customFormat="1" ht="52.5" customHeight="1" x14ac:dyDescent="0.2">
      <c r="A79" s="107"/>
      <c r="B79" s="107"/>
      <c r="C79" s="75">
        <v>25</v>
      </c>
      <c r="D79" s="76" t="s">
        <v>269</v>
      </c>
      <c r="E79" s="74" t="s">
        <v>270</v>
      </c>
      <c r="F79" s="41">
        <f t="shared" si="1"/>
        <v>29.39</v>
      </c>
      <c r="G79" s="41">
        <v>0</v>
      </c>
      <c r="H79" s="41">
        <v>28.5</v>
      </c>
      <c r="I79" s="41">
        <v>0.89</v>
      </c>
      <c r="J79" s="42">
        <f t="shared" si="3"/>
        <v>0</v>
      </c>
      <c r="K79" s="42">
        <f t="shared" si="4"/>
        <v>96.971759101735273</v>
      </c>
      <c r="L79" s="42">
        <f t="shared" si="5"/>
        <v>3.0282408982647158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2">
        <v>0</v>
      </c>
      <c r="S79" s="42">
        <v>0</v>
      </c>
      <c r="T79" s="42">
        <v>0</v>
      </c>
      <c r="U79" s="43" t="s">
        <v>271</v>
      </c>
      <c r="V79" s="44" t="s">
        <v>308</v>
      </c>
      <c r="W79" s="45">
        <v>3</v>
      </c>
      <c r="X79" s="45">
        <v>0</v>
      </c>
      <c r="Y79" s="46" t="s">
        <v>211</v>
      </c>
    </row>
    <row r="80" spans="1:25" s="2" customFormat="1" ht="44.25" customHeight="1" x14ac:dyDescent="0.2">
      <c r="A80" s="107"/>
      <c r="B80" s="107"/>
      <c r="C80" s="75">
        <v>26</v>
      </c>
      <c r="D80" s="76" t="s">
        <v>272</v>
      </c>
      <c r="E80" s="74" t="s">
        <v>273</v>
      </c>
      <c r="F80" s="41">
        <f t="shared" si="1"/>
        <v>470.11</v>
      </c>
      <c r="G80" s="41">
        <v>0</v>
      </c>
      <c r="H80" s="41">
        <v>456</v>
      </c>
      <c r="I80" s="41">
        <v>14.11</v>
      </c>
      <c r="J80" s="42">
        <f t="shared" si="3"/>
        <v>0</v>
      </c>
      <c r="K80" s="42">
        <f t="shared" si="4"/>
        <v>96.998574801642164</v>
      </c>
      <c r="L80" s="42">
        <f t="shared" si="5"/>
        <v>3.0014251983578308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2">
        <v>0</v>
      </c>
      <c r="S80" s="42">
        <v>0</v>
      </c>
      <c r="T80" s="42">
        <v>0</v>
      </c>
      <c r="U80" s="43" t="s">
        <v>214</v>
      </c>
      <c r="V80" s="44" t="s">
        <v>308</v>
      </c>
      <c r="W80" s="45">
        <v>10</v>
      </c>
      <c r="X80" s="45">
        <v>0</v>
      </c>
      <c r="Y80" s="46" t="s">
        <v>211</v>
      </c>
    </row>
    <row r="81" spans="1:25" s="2" customFormat="1" ht="42.75" customHeight="1" x14ac:dyDescent="0.2">
      <c r="A81" s="107"/>
      <c r="B81" s="107"/>
      <c r="C81" s="75">
        <v>27</v>
      </c>
      <c r="D81" s="76" t="s">
        <v>274</v>
      </c>
      <c r="E81" s="74" t="s">
        <v>275</v>
      </c>
      <c r="F81" s="41">
        <f t="shared" si="1"/>
        <v>568.04999999999995</v>
      </c>
      <c r="G81" s="41">
        <v>0</v>
      </c>
      <c r="H81" s="41">
        <v>551</v>
      </c>
      <c r="I81" s="41">
        <v>17.05</v>
      </c>
      <c r="J81" s="42">
        <f t="shared" si="3"/>
        <v>0</v>
      </c>
      <c r="K81" s="42">
        <f t="shared" si="4"/>
        <v>96.998503652847461</v>
      </c>
      <c r="L81" s="42">
        <f t="shared" si="5"/>
        <v>3.0014963471525395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2">
        <v>0</v>
      </c>
      <c r="S81" s="42">
        <v>0</v>
      </c>
      <c r="T81" s="42">
        <v>0</v>
      </c>
      <c r="U81" s="43" t="s">
        <v>214</v>
      </c>
      <c r="V81" s="44" t="s">
        <v>308</v>
      </c>
      <c r="W81" s="45">
        <v>6</v>
      </c>
      <c r="X81" s="45">
        <v>0</v>
      </c>
      <c r="Y81" s="46" t="s">
        <v>211</v>
      </c>
    </row>
    <row r="82" spans="1:25" s="2" customFormat="1" ht="33" customHeight="1" x14ac:dyDescent="0.2">
      <c r="A82" s="107"/>
      <c r="B82" s="107"/>
      <c r="C82" s="75">
        <v>28</v>
      </c>
      <c r="D82" s="76" t="s">
        <v>276</v>
      </c>
      <c r="E82" s="74" t="s">
        <v>277</v>
      </c>
      <c r="F82" s="41">
        <f t="shared" si="1"/>
        <v>54.85</v>
      </c>
      <c r="G82" s="41">
        <v>0</v>
      </c>
      <c r="H82" s="41">
        <v>53.2</v>
      </c>
      <c r="I82" s="41">
        <v>1.65</v>
      </c>
      <c r="J82" s="42">
        <f t="shared" si="3"/>
        <v>0</v>
      </c>
      <c r="K82" s="42">
        <f t="shared" si="4"/>
        <v>96.991795806745671</v>
      </c>
      <c r="L82" s="42">
        <f t="shared" si="5"/>
        <v>3.0082041932543295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2">
        <v>0</v>
      </c>
      <c r="S82" s="42">
        <v>0</v>
      </c>
      <c r="T82" s="42">
        <v>0</v>
      </c>
      <c r="U82" s="43" t="s">
        <v>278</v>
      </c>
      <c r="V82" s="44" t="s">
        <v>308</v>
      </c>
      <c r="W82" s="45">
        <v>2</v>
      </c>
      <c r="X82" s="45">
        <v>0</v>
      </c>
      <c r="Y82" s="46" t="s">
        <v>211</v>
      </c>
    </row>
    <row r="83" spans="1:25" s="2" customFormat="1" ht="44.25" customHeight="1" x14ac:dyDescent="0.2">
      <c r="A83" s="107"/>
      <c r="B83" s="107"/>
      <c r="C83" s="75">
        <v>29</v>
      </c>
      <c r="D83" s="76" t="s">
        <v>279</v>
      </c>
      <c r="E83" s="74" t="s">
        <v>280</v>
      </c>
      <c r="F83" s="41">
        <f t="shared" si="1"/>
        <v>489.7</v>
      </c>
      <c r="G83" s="41">
        <v>0</v>
      </c>
      <c r="H83" s="41">
        <v>475</v>
      </c>
      <c r="I83" s="41">
        <v>14.7</v>
      </c>
      <c r="J83" s="42">
        <f t="shared" si="3"/>
        <v>0</v>
      </c>
      <c r="K83" s="42">
        <f t="shared" si="4"/>
        <v>96.998162140085768</v>
      </c>
      <c r="L83" s="42">
        <f t="shared" si="5"/>
        <v>3.0018378599142332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2">
        <v>0</v>
      </c>
      <c r="S83" s="42">
        <v>0</v>
      </c>
      <c r="T83" s="42">
        <v>0</v>
      </c>
      <c r="U83" s="43" t="s">
        <v>214</v>
      </c>
      <c r="V83" s="44" t="s">
        <v>308</v>
      </c>
      <c r="W83" s="45">
        <v>30</v>
      </c>
      <c r="X83" s="45">
        <v>0</v>
      </c>
      <c r="Y83" s="46" t="s">
        <v>211</v>
      </c>
    </row>
    <row r="84" spans="1:25" s="2" customFormat="1" ht="45" customHeight="1" x14ac:dyDescent="0.2">
      <c r="A84" s="107"/>
      <c r="B84" s="107"/>
      <c r="C84" s="75">
        <v>30</v>
      </c>
      <c r="D84" s="76" t="s">
        <v>160</v>
      </c>
      <c r="E84" s="74" t="s">
        <v>281</v>
      </c>
      <c r="F84" s="41">
        <f t="shared" si="1"/>
        <v>98.97</v>
      </c>
      <c r="G84" s="41">
        <v>0</v>
      </c>
      <c r="H84" s="41">
        <v>96</v>
      </c>
      <c r="I84" s="41">
        <v>2.97</v>
      </c>
      <c r="J84" s="42">
        <f t="shared" si="3"/>
        <v>0</v>
      </c>
      <c r="K84" s="42">
        <f t="shared" si="4"/>
        <v>96.999090633525313</v>
      </c>
      <c r="L84" s="42">
        <f t="shared" si="5"/>
        <v>3.0009093664746898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2">
        <v>0</v>
      </c>
      <c r="S84" s="42">
        <v>0</v>
      </c>
      <c r="T84" s="42">
        <v>0</v>
      </c>
      <c r="U84" s="77" t="s">
        <v>214</v>
      </c>
      <c r="V84" s="44" t="s">
        <v>308</v>
      </c>
      <c r="W84" s="45">
        <v>1</v>
      </c>
      <c r="X84" s="45">
        <v>0</v>
      </c>
      <c r="Y84" s="46" t="s">
        <v>211</v>
      </c>
    </row>
    <row r="85" spans="1:25" s="2" customFormat="1" ht="45.75" customHeight="1" x14ac:dyDescent="0.2">
      <c r="A85" s="107"/>
      <c r="B85" s="107"/>
      <c r="C85" s="75">
        <v>31</v>
      </c>
      <c r="D85" s="76" t="s">
        <v>162</v>
      </c>
      <c r="E85" s="74" t="s">
        <v>282</v>
      </c>
      <c r="F85" s="41">
        <f t="shared" si="1"/>
        <v>98.97</v>
      </c>
      <c r="G85" s="41">
        <v>0</v>
      </c>
      <c r="H85" s="41">
        <v>96</v>
      </c>
      <c r="I85" s="41">
        <v>2.97</v>
      </c>
      <c r="J85" s="42">
        <f t="shared" si="3"/>
        <v>0</v>
      </c>
      <c r="K85" s="42">
        <f t="shared" si="4"/>
        <v>96.999090633525313</v>
      </c>
      <c r="L85" s="42">
        <f t="shared" si="5"/>
        <v>3.0009093664746898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2">
        <v>0</v>
      </c>
      <c r="S85" s="42">
        <v>0</v>
      </c>
      <c r="T85" s="42">
        <v>0</v>
      </c>
      <c r="U85" s="43" t="s">
        <v>214</v>
      </c>
      <c r="V85" s="44" t="s">
        <v>308</v>
      </c>
      <c r="W85" s="45">
        <v>1</v>
      </c>
      <c r="X85" s="45">
        <v>0</v>
      </c>
      <c r="Y85" s="46" t="s">
        <v>211</v>
      </c>
    </row>
    <row r="86" spans="1:25" s="2" customFormat="1" ht="43.5" customHeight="1" x14ac:dyDescent="0.2">
      <c r="A86" s="107"/>
      <c r="B86" s="107"/>
      <c r="C86" s="38">
        <v>32</v>
      </c>
      <c r="D86" s="39" t="s">
        <v>283</v>
      </c>
      <c r="E86" s="74" t="s">
        <v>284</v>
      </c>
      <c r="F86" s="41">
        <f t="shared" si="1"/>
        <v>98.97</v>
      </c>
      <c r="G86" s="41">
        <v>0</v>
      </c>
      <c r="H86" s="41">
        <v>96</v>
      </c>
      <c r="I86" s="41">
        <v>2.97</v>
      </c>
      <c r="J86" s="42">
        <f t="shared" si="3"/>
        <v>0</v>
      </c>
      <c r="K86" s="42">
        <f t="shared" si="4"/>
        <v>96.999090633525313</v>
      </c>
      <c r="L86" s="42">
        <f t="shared" si="5"/>
        <v>3.0009093664746898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2">
        <v>0</v>
      </c>
      <c r="S86" s="42">
        <v>0</v>
      </c>
      <c r="T86" s="42">
        <v>0</v>
      </c>
      <c r="U86" s="43" t="s">
        <v>214</v>
      </c>
      <c r="V86" s="44" t="s">
        <v>308</v>
      </c>
      <c r="W86" s="45">
        <v>1</v>
      </c>
      <c r="X86" s="45">
        <v>0</v>
      </c>
      <c r="Y86" s="46" t="s">
        <v>211</v>
      </c>
    </row>
    <row r="87" spans="1:25" s="2" customFormat="1" ht="43.5" customHeight="1" x14ac:dyDescent="0.2">
      <c r="A87" s="107"/>
      <c r="B87" s="107"/>
      <c r="C87" s="38">
        <v>33</v>
      </c>
      <c r="D87" s="39" t="s">
        <v>285</v>
      </c>
      <c r="E87" s="74" t="s">
        <v>286</v>
      </c>
      <c r="F87" s="41">
        <f t="shared" si="1"/>
        <v>98.97</v>
      </c>
      <c r="G87" s="41">
        <v>0</v>
      </c>
      <c r="H87" s="41">
        <v>96</v>
      </c>
      <c r="I87" s="41">
        <v>2.97</v>
      </c>
      <c r="J87" s="42">
        <f t="shared" si="3"/>
        <v>0</v>
      </c>
      <c r="K87" s="42">
        <f t="shared" si="4"/>
        <v>96.999090633525313</v>
      </c>
      <c r="L87" s="42">
        <f t="shared" si="5"/>
        <v>3.0009093664746898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2">
        <v>0</v>
      </c>
      <c r="S87" s="42">
        <v>0</v>
      </c>
      <c r="T87" s="42">
        <v>0</v>
      </c>
      <c r="U87" s="43" t="s">
        <v>214</v>
      </c>
      <c r="V87" s="44" t="s">
        <v>308</v>
      </c>
      <c r="W87" s="45">
        <v>1</v>
      </c>
      <c r="X87" s="45">
        <v>0</v>
      </c>
      <c r="Y87" s="46" t="s">
        <v>211</v>
      </c>
    </row>
    <row r="88" spans="1:25" s="2" customFormat="1" ht="43.5" customHeight="1" x14ac:dyDescent="0.2">
      <c r="A88" s="107"/>
      <c r="B88" s="107"/>
      <c r="C88" s="38">
        <v>34</v>
      </c>
      <c r="D88" s="39" t="s">
        <v>288</v>
      </c>
      <c r="E88" s="74" t="s">
        <v>287</v>
      </c>
      <c r="F88" s="41">
        <f t="shared" si="1"/>
        <v>98.97</v>
      </c>
      <c r="G88" s="41">
        <v>0</v>
      </c>
      <c r="H88" s="41">
        <v>96</v>
      </c>
      <c r="I88" s="41">
        <v>2.97</v>
      </c>
      <c r="J88" s="42">
        <f t="shared" si="3"/>
        <v>0</v>
      </c>
      <c r="K88" s="42">
        <f t="shared" si="4"/>
        <v>96.999090633525313</v>
      </c>
      <c r="L88" s="42">
        <f t="shared" si="5"/>
        <v>3.0009093664746898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2">
        <v>0</v>
      </c>
      <c r="S88" s="42">
        <v>0</v>
      </c>
      <c r="T88" s="42">
        <v>0</v>
      </c>
      <c r="U88" s="43" t="s">
        <v>214</v>
      </c>
      <c r="V88" s="44" t="s">
        <v>308</v>
      </c>
      <c r="W88" s="45">
        <v>1</v>
      </c>
      <c r="X88" s="45">
        <v>0</v>
      </c>
      <c r="Y88" s="46" t="s">
        <v>211</v>
      </c>
    </row>
    <row r="89" spans="1:25" s="2" customFormat="1" ht="46.5" customHeight="1" x14ac:dyDescent="0.2">
      <c r="A89" s="107"/>
      <c r="B89" s="107"/>
      <c r="C89" s="38">
        <v>35</v>
      </c>
      <c r="D89" s="39" t="s">
        <v>289</v>
      </c>
      <c r="E89" s="74" t="s">
        <v>290</v>
      </c>
      <c r="F89" s="41">
        <f t="shared" si="1"/>
        <v>98.97</v>
      </c>
      <c r="G89" s="41">
        <v>0</v>
      </c>
      <c r="H89" s="41">
        <v>96</v>
      </c>
      <c r="I89" s="41">
        <v>2.97</v>
      </c>
      <c r="J89" s="42">
        <f t="shared" si="3"/>
        <v>0</v>
      </c>
      <c r="K89" s="42">
        <f t="shared" si="4"/>
        <v>96.999090633525313</v>
      </c>
      <c r="L89" s="42">
        <f t="shared" si="5"/>
        <v>3.0009093664746898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2">
        <v>0</v>
      </c>
      <c r="S89" s="42">
        <v>0</v>
      </c>
      <c r="T89" s="42">
        <v>0</v>
      </c>
      <c r="U89" s="43" t="s">
        <v>214</v>
      </c>
      <c r="V89" s="44" t="s">
        <v>308</v>
      </c>
      <c r="W89" s="45">
        <v>1</v>
      </c>
      <c r="X89" s="45">
        <v>0</v>
      </c>
      <c r="Y89" s="46" t="s">
        <v>211</v>
      </c>
    </row>
    <row r="90" spans="1:25" s="2" customFormat="1" ht="43.5" customHeight="1" x14ac:dyDescent="0.2">
      <c r="A90" s="107"/>
      <c r="B90" s="107"/>
      <c r="C90" s="38">
        <v>36</v>
      </c>
      <c r="D90" s="39" t="s">
        <v>291</v>
      </c>
      <c r="E90" s="74" t="s">
        <v>292</v>
      </c>
      <c r="F90" s="41">
        <f t="shared" si="1"/>
        <v>98.97</v>
      </c>
      <c r="G90" s="41">
        <v>0</v>
      </c>
      <c r="H90" s="41">
        <v>96</v>
      </c>
      <c r="I90" s="41">
        <v>2.97</v>
      </c>
      <c r="J90" s="42">
        <f t="shared" si="3"/>
        <v>0</v>
      </c>
      <c r="K90" s="42">
        <f t="shared" si="4"/>
        <v>96.999090633525313</v>
      </c>
      <c r="L90" s="42">
        <f t="shared" si="5"/>
        <v>3.0009093664746898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2">
        <v>0</v>
      </c>
      <c r="S90" s="42">
        <v>0</v>
      </c>
      <c r="T90" s="42">
        <v>0</v>
      </c>
      <c r="U90" s="43" t="s">
        <v>214</v>
      </c>
      <c r="V90" s="44" t="s">
        <v>308</v>
      </c>
      <c r="W90" s="45">
        <v>1</v>
      </c>
      <c r="X90" s="45">
        <v>0</v>
      </c>
      <c r="Y90" s="46" t="s">
        <v>211</v>
      </c>
    </row>
    <row r="91" spans="1:25" s="2" customFormat="1" ht="42" customHeight="1" x14ac:dyDescent="0.2">
      <c r="A91" s="107"/>
      <c r="B91" s="107"/>
      <c r="C91" s="38">
        <v>37</v>
      </c>
      <c r="D91" s="39" t="s">
        <v>293</v>
      </c>
      <c r="E91" s="74" t="s">
        <v>294</v>
      </c>
      <c r="F91" s="41">
        <f t="shared" si="1"/>
        <v>98.97</v>
      </c>
      <c r="G91" s="41">
        <v>0</v>
      </c>
      <c r="H91" s="41">
        <v>96</v>
      </c>
      <c r="I91" s="41">
        <v>2.97</v>
      </c>
      <c r="J91" s="42">
        <f t="shared" si="3"/>
        <v>0</v>
      </c>
      <c r="K91" s="42">
        <f t="shared" si="4"/>
        <v>96.999090633525313</v>
      </c>
      <c r="L91" s="42">
        <f t="shared" si="5"/>
        <v>3.0009093664746898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2">
        <v>0</v>
      </c>
      <c r="S91" s="42">
        <v>0</v>
      </c>
      <c r="T91" s="42">
        <v>0</v>
      </c>
      <c r="U91" s="43" t="s">
        <v>214</v>
      </c>
      <c r="V91" s="44" t="s">
        <v>308</v>
      </c>
      <c r="W91" s="45">
        <v>1</v>
      </c>
      <c r="X91" s="45">
        <v>0</v>
      </c>
      <c r="Y91" s="46" t="s">
        <v>211</v>
      </c>
    </row>
    <row r="92" spans="1:25" s="2" customFormat="1" ht="43.5" customHeight="1" x14ac:dyDescent="0.2">
      <c r="A92" s="107"/>
      <c r="B92" s="107"/>
      <c r="C92" s="38">
        <v>38</v>
      </c>
      <c r="D92" s="39" t="s">
        <v>176</v>
      </c>
      <c r="E92" s="74" t="s">
        <v>295</v>
      </c>
      <c r="F92" s="41">
        <f t="shared" si="1"/>
        <v>98.97</v>
      </c>
      <c r="G92" s="41">
        <v>0</v>
      </c>
      <c r="H92" s="41">
        <v>96</v>
      </c>
      <c r="I92" s="41">
        <v>2.97</v>
      </c>
      <c r="J92" s="42">
        <f t="shared" si="3"/>
        <v>0</v>
      </c>
      <c r="K92" s="42">
        <f t="shared" si="4"/>
        <v>96.999090633525313</v>
      </c>
      <c r="L92" s="42">
        <f t="shared" si="5"/>
        <v>3.0009093664746898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2">
        <v>0</v>
      </c>
      <c r="S92" s="42">
        <v>0</v>
      </c>
      <c r="T92" s="42">
        <v>0</v>
      </c>
      <c r="U92" s="43" t="s">
        <v>214</v>
      </c>
      <c r="V92" s="44" t="s">
        <v>308</v>
      </c>
      <c r="W92" s="45">
        <v>1</v>
      </c>
      <c r="X92" s="45">
        <v>0</v>
      </c>
      <c r="Y92" s="46" t="s">
        <v>211</v>
      </c>
    </row>
    <row r="93" spans="1:25" s="2" customFormat="1" ht="44.25" customHeight="1" x14ac:dyDescent="0.2">
      <c r="A93" s="107"/>
      <c r="B93" s="107"/>
      <c r="C93" s="38">
        <v>39</v>
      </c>
      <c r="D93" s="39" t="s">
        <v>178</v>
      </c>
      <c r="E93" s="74" t="s">
        <v>296</v>
      </c>
      <c r="F93" s="41">
        <f t="shared" si="1"/>
        <v>98.97</v>
      </c>
      <c r="G93" s="41">
        <v>0</v>
      </c>
      <c r="H93" s="41">
        <v>96</v>
      </c>
      <c r="I93" s="41">
        <v>2.97</v>
      </c>
      <c r="J93" s="42">
        <f t="shared" si="3"/>
        <v>0</v>
      </c>
      <c r="K93" s="42">
        <f t="shared" si="4"/>
        <v>96.999090633525313</v>
      </c>
      <c r="L93" s="42">
        <f t="shared" si="5"/>
        <v>3.0009093664746898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2">
        <v>0</v>
      </c>
      <c r="S93" s="42">
        <v>0</v>
      </c>
      <c r="T93" s="42">
        <v>0</v>
      </c>
      <c r="U93" s="43" t="s">
        <v>214</v>
      </c>
      <c r="V93" s="44" t="s">
        <v>308</v>
      </c>
      <c r="W93" s="45">
        <v>1</v>
      </c>
      <c r="X93" s="45">
        <v>0</v>
      </c>
      <c r="Y93" s="46" t="s">
        <v>211</v>
      </c>
    </row>
    <row r="94" spans="1:25" s="2" customFormat="1" ht="45" customHeight="1" x14ac:dyDescent="0.2">
      <c r="A94" s="107"/>
      <c r="B94" s="107"/>
      <c r="C94" s="38">
        <v>40</v>
      </c>
      <c r="D94" s="39" t="s">
        <v>297</v>
      </c>
      <c r="E94" s="74" t="s">
        <v>298</v>
      </c>
      <c r="F94" s="41">
        <f t="shared" si="1"/>
        <v>98.97</v>
      </c>
      <c r="G94" s="41">
        <v>0</v>
      </c>
      <c r="H94" s="41">
        <v>96</v>
      </c>
      <c r="I94" s="41">
        <v>2.97</v>
      </c>
      <c r="J94" s="42">
        <f t="shared" si="3"/>
        <v>0</v>
      </c>
      <c r="K94" s="42">
        <f t="shared" si="4"/>
        <v>96.999090633525313</v>
      </c>
      <c r="L94" s="42">
        <f t="shared" si="5"/>
        <v>3.0009093664746898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2">
        <v>0</v>
      </c>
      <c r="S94" s="42">
        <v>0</v>
      </c>
      <c r="T94" s="42">
        <v>0</v>
      </c>
      <c r="U94" s="43" t="s">
        <v>214</v>
      </c>
      <c r="V94" s="44" t="s">
        <v>308</v>
      </c>
      <c r="W94" s="45">
        <v>1</v>
      </c>
      <c r="X94" s="45">
        <v>0</v>
      </c>
      <c r="Y94" s="46" t="s">
        <v>211</v>
      </c>
    </row>
    <row r="95" spans="1:25" s="2" customFormat="1" ht="45" customHeight="1" x14ac:dyDescent="0.2">
      <c r="A95" s="107"/>
      <c r="B95" s="107"/>
      <c r="C95" s="38">
        <v>41</v>
      </c>
      <c r="D95" s="39" t="s">
        <v>299</v>
      </c>
      <c r="E95" s="74" t="s">
        <v>300</v>
      </c>
      <c r="F95" s="41">
        <f t="shared" si="1"/>
        <v>98.97</v>
      </c>
      <c r="G95" s="41">
        <v>0</v>
      </c>
      <c r="H95" s="41">
        <v>96</v>
      </c>
      <c r="I95" s="41">
        <v>2.97</v>
      </c>
      <c r="J95" s="42">
        <f t="shared" si="3"/>
        <v>0</v>
      </c>
      <c r="K95" s="42">
        <f t="shared" si="4"/>
        <v>96.999090633525313</v>
      </c>
      <c r="L95" s="42">
        <f t="shared" si="5"/>
        <v>3.0009093664746898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2">
        <v>0</v>
      </c>
      <c r="S95" s="42">
        <v>0</v>
      </c>
      <c r="T95" s="42">
        <v>0</v>
      </c>
      <c r="U95" s="43" t="s">
        <v>214</v>
      </c>
      <c r="V95" s="44" t="s">
        <v>308</v>
      </c>
      <c r="W95" s="45">
        <v>1</v>
      </c>
      <c r="X95" s="45">
        <v>0</v>
      </c>
      <c r="Y95" s="46" t="s">
        <v>211</v>
      </c>
    </row>
    <row r="96" spans="1:25" s="2" customFormat="1" ht="42.75" customHeight="1" x14ac:dyDescent="0.2">
      <c r="A96" s="107"/>
      <c r="B96" s="107"/>
      <c r="C96" s="38">
        <v>42</v>
      </c>
      <c r="D96" s="39" t="s">
        <v>301</v>
      </c>
      <c r="E96" s="74" t="s">
        <v>302</v>
      </c>
      <c r="F96" s="41">
        <f t="shared" si="1"/>
        <v>98.97</v>
      </c>
      <c r="G96" s="41">
        <v>0</v>
      </c>
      <c r="H96" s="41">
        <v>96</v>
      </c>
      <c r="I96" s="41">
        <v>2.97</v>
      </c>
      <c r="J96" s="42">
        <f t="shared" si="3"/>
        <v>0</v>
      </c>
      <c r="K96" s="42">
        <f t="shared" si="4"/>
        <v>96.999090633525313</v>
      </c>
      <c r="L96" s="42">
        <f t="shared" si="5"/>
        <v>3.0009093664746898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2">
        <v>0</v>
      </c>
      <c r="S96" s="42">
        <v>0</v>
      </c>
      <c r="T96" s="42">
        <v>0</v>
      </c>
      <c r="U96" s="43" t="s">
        <v>214</v>
      </c>
      <c r="V96" s="44" t="s">
        <v>308</v>
      </c>
      <c r="W96" s="45">
        <v>1</v>
      </c>
      <c r="X96" s="45">
        <v>0</v>
      </c>
      <c r="Y96" s="46" t="s">
        <v>211</v>
      </c>
    </row>
    <row r="97" spans="1:25" s="2" customFormat="1" ht="41.25" customHeight="1" x14ac:dyDescent="0.2">
      <c r="A97" s="107"/>
      <c r="B97" s="107"/>
      <c r="C97" s="38">
        <v>43</v>
      </c>
      <c r="D97" s="39" t="s">
        <v>303</v>
      </c>
      <c r="E97" s="74" t="s">
        <v>304</v>
      </c>
      <c r="F97" s="41">
        <f t="shared" si="1"/>
        <v>98.97</v>
      </c>
      <c r="G97" s="41">
        <v>0</v>
      </c>
      <c r="H97" s="41">
        <v>96</v>
      </c>
      <c r="I97" s="41">
        <v>2.97</v>
      </c>
      <c r="J97" s="42">
        <f t="shared" si="3"/>
        <v>0</v>
      </c>
      <c r="K97" s="42">
        <f t="shared" si="4"/>
        <v>96.999090633525313</v>
      </c>
      <c r="L97" s="42">
        <f t="shared" si="5"/>
        <v>3.0009093664746898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2">
        <v>0</v>
      </c>
      <c r="S97" s="42">
        <v>0</v>
      </c>
      <c r="T97" s="42">
        <v>0</v>
      </c>
      <c r="U97" s="43" t="s">
        <v>214</v>
      </c>
      <c r="V97" s="44" t="s">
        <v>308</v>
      </c>
      <c r="W97" s="45">
        <v>1</v>
      </c>
      <c r="X97" s="45">
        <v>0</v>
      </c>
      <c r="Y97" s="46" t="s">
        <v>211</v>
      </c>
    </row>
    <row r="98" spans="1:25" s="2" customFormat="1" ht="43.5" customHeight="1" x14ac:dyDescent="0.2">
      <c r="A98" s="108"/>
      <c r="B98" s="108"/>
      <c r="C98" s="38">
        <v>44</v>
      </c>
      <c r="D98" s="39" t="s">
        <v>306</v>
      </c>
      <c r="E98" s="74" t="s">
        <v>305</v>
      </c>
      <c r="F98" s="41">
        <f t="shared" si="1"/>
        <v>98.97</v>
      </c>
      <c r="G98" s="41">
        <v>0</v>
      </c>
      <c r="H98" s="41">
        <v>96</v>
      </c>
      <c r="I98" s="41">
        <v>2.97</v>
      </c>
      <c r="J98" s="42">
        <f t="shared" si="3"/>
        <v>0</v>
      </c>
      <c r="K98" s="42">
        <f t="shared" si="4"/>
        <v>96.999090633525313</v>
      </c>
      <c r="L98" s="42">
        <f t="shared" si="5"/>
        <v>3.0009093664746898</v>
      </c>
      <c r="M98" s="41">
        <v>0</v>
      </c>
      <c r="N98" s="41">
        <f t="shared" si="2"/>
        <v>0</v>
      </c>
      <c r="O98" s="41">
        <v>0</v>
      </c>
      <c r="P98" s="41">
        <v>0</v>
      </c>
      <c r="Q98" s="41">
        <v>0</v>
      </c>
      <c r="R98" s="42">
        <v>0</v>
      </c>
      <c r="S98" s="42">
        <v>0</v>
      </c>
      <c r="T98" s="42">
        <v>0</v>
      </c>
      <c r="U98" s="43" t="s">
        <v>214</v>
      </c>
      <c r="V98" s="44" t="s">
        <v>308</v>
      </c>
      <c r="W98" s="45">
        <v>1</v>
      </c>
      <c r="X98" s="45">
        <v>0</v>
      </c>
      <c r="Y98" s="46" t="s">
        <v>211</v>
      </c>
    </row>
    <row r="99" spans="1:25" s="2" customFormat="1" ht="12.75" customHeight="1" x14ac:dyDescent="0.2">
      <c r="A99" s="95" t="s">
        <v>207</v>
      </c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</row>
    <row r="100" spans="1:25" s="2" customFormat="1" ht="12.6" customHeight="1" x14ac:dyDescent="0.2">
      <c r="A100" s="95" t="s">
        <v>65</v>
      </c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</row>
    <row r="101" spans="1:25" s="2" customFormat="1" ht="12.6" customHeight="1" x14ac:dyDescent="0.2">
      <c r="A101" s="95" t="s">
        <v>208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</row>
    <row r="102" spans="1:25" s="2" customFormat="1" ht="11.25" x14ac:dyDescent="0.2">
      <c r="Y102" s="49"/>
    </row>
    <row r="103" spans="1:25" s="2" customFormat="1" ht="11.25" x14ac:dyDescent="0.2">
      <c r="Y103" s="49"/>
    </row>
    <row r="104" spans="1:25" s="2" customFormat="1" ht="11.25" x14ac:dyDescent="0.2">
      <c r="Y104" s="49"/>
    </row>
    <row r="105" spans="1:25" s="2" customFormat="1" ht="11.25" x14ac:dyDescent="0.2">
      <c r="Y105" s="49"/>
    </row>
    <row r="106" spans="1:25" s="2" customFormat="1" ht="11.25" x14ac:dyDescent="0.2">
      <c r="Y106" s="49"/>
    </row>
    <row r="107" spans="1:25" s="2" customFormat="1" ht="11.25" x14ac:dyDescent="0.2">
      <c r="Y107" s="49"/>
    </row>
    <row r="108" spans="1:25" s="2" customFormat="1" ht="11.25" x14ac:dyDescent="0.2">
      <c r="Y108" s="49"/>
    </row>
    <row r="109" spans="1:25" s="2" customFormat="1" ht="11.25" x14ac:dyDescent="0.2">
      <c r="Y109" s="49"/>
    </row>
    <row r="110" spans="1:25" s="2" customFormat="1" ht="11.25" x14ac:dyDescent="0.2">
      <c r="Y110" s="49"/>
    </row>
    <row r="111" spans="1:25" s="2" customFormat="1" ht="11.25" x14ac:dyDescent="0.2">
      <c r="Y111" s="49"/>
    </row>
    <row r="112" spans="1:25" s="2" customFormat="1" ht="11.25" x14ac:dyDescent="0.2">
      <c r="Y112" s="49"/>
    </row>
    <row r="113" spans="25:25" s="2" customFormat="1" ht="11.25" x14ac:dyDescent="0.2">
      <c r="Y113" s="49"/>
    </row>
    <row r="114" spans="25:25" s="2" customFormat="1" ht="11.25" x14ac:dyDescent="0.2">
      <c r="Y114" s="49"/>
    </row>
    <row r="115" spans="25:25" s="2" customFormat="1" ht="11.25" x14ac:dyDescent="0.2">
      <c r="Y115" s="49"/>
    </row>
    <row r="116" spans="25:25" s="2" customFormat="1" ht="11.25" x14ac:dyDescent="0.2">
      <c r="Y116" s="49"/>
    </row>
    <row r="117" spans="25:25" s="2" customFormat="1" ht="11.25" x14ac:dyDescent="0.2">
      <c r="Y117" s="49"/>
    </row>
    <row r="118" spans="25:25" s="2" customFormat="1" ht="11.25" x14ac:dyDescent="0.2">
      <c r="Y118" s="49"/>
    </row>
    <row r="119" spans="25:25" s="2" customFormat="1" ht="11.25" x14ac:dyDescent="0.2">
      <c r="Y119" s="49"/>
    </row>
    <row r="120" spans="25:25" s="2" customFormat="1" ht="11.25" x14ac:dyDescent="0.2">
      <c r="Y120" s="49"/>
    </row>
    <row r="121" spans="25:25" s="2" customFormat="1" ht="11.25" x14ac:dyDescent="0.2">
      <c r="Y121" s="49"/>
    </row>
    <row r="122" spans="25:25" s="2" customFormat="1" ht="11.25" x14ac:dyDescent="0.2">
      <c r="Y122" s="49"/>
    </row>
    <row r="123" spans="25:25" s="2" customFormat="1" ht="11.25" x14ac:dyDescent="0.2">
      <c r="Y123" s="49"/>
    </row>
    <row r="124" spans="25:25" s="2" customFormat="1" ht="11.25" x14ac:dyDescent="0.2">
      <c r="Y124" s="49"/>
    </row>
    <row r="125" spans="25:25" s="2" customFormat="1" ht="11.25" x14ac:dyDescent="0.2">
      <c r="Y125" s="49"/>
    </row>
    <row r="126" spans="25:25" s="2" customFormat="1" ht="11.25" x14ac:dyDescent="0.2">
      <c r="Y126" s="49"/>
    </row>
    <row r="127" spans="25:25" s="2" customFormat="1" ht="11.25" x14ac:dyDescent="0.2">
      <c r="Y127" s="49"/>
    </row>
    <row r="128" spans="25:25" s="2" customFormat="1" ht="11.25" x14ac:dyDescent="0.2">
      <c r="Y128" s="49"/>
    </row>
    <row r="129" spans="25:25" s="2" customFormat="1" ht="11.25" x14ac:dyDescent="0.2">
      <c r="Y129" s="49"/>
    </row>
    <row r="130" spans="25:25" s="2" customFormat="1" ht="11.25" x14ac:dyDescent="0.2">
      <c r="Y130" s="49"/>
    </row>
    <row r="131" spans="25:25" s="2" customFormat="1" ht="11.25" x14ac:dyDescent="0.2">
      <c r="Y131" s="49"/>
    </row>
    <row r="132" spans="25:25" s="2" customFormat="1" ht="11.25" x14ac:dyDescent="0.2">
      <c r="Y132" s="49"/>
    </row>
    <row r="133" spans="25:25" s="2" customFormat="1" ht="11.25" x14ac:dyDescent="0.2">
      <c r="Y133" s="49"/>
    </row>
    <row r="134" spans="25:25" s="2" customFormat="1" ht="11.25" x14ac:dyDescent="0.2">
      <c r="Y134" s="49"/>
    </row>
    <row r="135" spans="25:25" s="2" customFormat="1" ht="11.25" x14ac:dyDescent="0.2">
      <c r="Y135" s="49"/>
    </row>
    <row r="136" spans="25:25" s="2" customFormat="1" ht="11.25" x14ac:dyDescent="0.2">
      <c r="Y136" s="49"/>
    </row>
    <row r="137" spans="25:25" s="2" customFormat="1" ht="11.25" x14ac:dyDescent="0.2">
      <c r="Y137" s="49"/>
    </row>
    <row r="138" spans="25:25" s="2" customFormat="1" ht="11.25" x14ac:dyDescent="0.2">
      <c r="Y138" s="49"/>
    </row>
    <row r="139" spans="25:25" s="2" customFormat="1" ht="11.25" x14ac:dyDescent="0.2">
      <c r="Y139" s="49"/>
    </row>
    <row r="140" spans="25:25" s="2" customFormat="1" ht="11.25" x14ac:dyDescent="0.2">
      <c r="Y140" s="49"/>
    </row>
    <row r="141" spans="25:25" s="2" customFormat="1" ht="11.25" x14ac:dyDescent="0.2">
      <c r="Y141" s="49"/>
    </row>
    <row r="142" spans="25:25" s="2" customFormat="1" ht="11.25" x14ac:dyDescent="0.2">
      <c r="Y142" s="49"/>
    </row>
    <row r="143" spans="25:25" s="2" customFormat="1" ht="11.25" x14ac:dyDescent="0.2">
      <c r="Y143" s="49"/>
    </row>
    <row r="144" spans="25:25" s="2" customFormat="1" ht="11.25" x14ac:dyDescent="0.2">
      <c r="Y144" s="49"/>
    </row>
    <row r="145" spans="25:25" s="2" customFormat="1" ht="11.25" x14ac:dyDescent="0.2">
      <c r="Y145" s="49"/>
    </row>
    <row r="146" spans="25:25" s="2" customFormat="1" ht="11.25" x14ac:dyDescent="0.2">
      <c r="Y146" s="49"/>
    </row>
    <row r="147" spans="25:25" s="2" customFormat="1" ht="11.25" x14ac:dyDescent="0.2">
      <c r="Y147" s="49"/>
    </row>
    <row r="148" spans="25:25" s="2" customFormat="1" ht="11.25" x14ac:dyDescent="0.2">
      <c r="Y148" s="49"/>
    </row>
    <row r="149" spans="25:25" s="2" customFormat="1" ht="11.25" x14ac:dyDescent="0.2">
      <c r="Y149" s="49"/>
    </row>
    <row r="150" spans="25:25" s="2" customFormat="1" ht="11.25" x14ac:dyDescent="0.2">
      <c r="Y150" s="49"/>
    </row>
    <row r="151" spans="25:25" s="2" customFormat="1" ht="11.25" x14ac:dyDescent="0.2">
      <c r="Y151" s="49"/>
    </row>
    <row r="152" spans="25:25" s="2" customFormat="1" ht="11.25" x14ac:dyDescent="0.2">
      <c r="Y152" s="49"/>
    </row>
    <row r="153" spans="25:25" s="2" customFormat="1" ht="11.25" x14ac:dyDescent="0.2">
      <c r="Y153" s="49"/>
    </row>
    <row r="154" spans="25:25" s="2" customFormat="1" ht="11.25" x14ac:dyDescent="0.2">
      <c r="Y154" s="49"/>
    </row>
    <row r="155" spans="25:25" s="2" customFormat="1" ht="11.25" x14ac:dyDescent="0.2">
      <c r="Y155" s="49"/>
    </row>
    <row r="156" spans="25:25" s="2" customFormat="1" ht="11.25" x14ac:dyDescent="0.2">
      <c r="Y156" s="49"/>
    </row>
    <row r="157" spans="25:25" s="2" customFormat="1" ht="11.25" x14ac:dyDescent="0.2">
      <c r="Y157" s="49"/>
    </row>
    <row r="158" spans="25:25" s="2" customFormat="1" ht="11.25" x14ac:dyDescent="0.2">
      <c r="Y158" s="49"/>
    </row>
    <row r="159" spans="25:25" s="2" customFormat="1" ht="11.25" x14ac:dyDescent="0.2">
      <c r="Y159" s="49"/>
    </row>
    <row r="160" spans="25:25" s="2" customFormat="1" ht="11.25" x14ac:dyDescent="0.2">
      <c r="Y160" s="49"/>
    </row>
    <row r="161" spans="25:25" s="2" customFormat="1" ht="11.25" x14ac:dyDescent="0.2">
      <c r="Y161" s="49"/>
    </row>
    <row r="162" spans="25:25" s="2" customFormat="1" ht="11.25" x14ac:dyDescent="0.2">
      <c r="Y162" s="49"/>
    </row>
    <row r="163" spans="25:25" s="2" customFormat="1" ht="11.25" x14ac:dyDescent="0.2">
      <c r="Y163" s="49"/>
    </row>
    <row r="164" spans="25:25" s="2" customFormat="1" ht="11.25" x14ac:dyDescent="0.2">
      <c r="Y164" s="49"/>
    </row>
    <row r="165" spans="25:25" s="2" customFormat="1" ht="11.25" x14ac:dyDescent="0.2">
      <c r="Y165" s="49"/>
    </row>
    <row r="166" spans="25:25" s="2" customFormat="1" ht="11.25" x14ac:dyDescent="0.2">
      <c r="Y166" s="49"/>
    </row>
    <row r="167" spans="25:25" s="2" customFormat="1" ht="11.25" x14ac:dyDescent="0.2">
      <c r="Y167" s="49"/>
    </row>
    <row r="168" spans="25:25" s="2" customFormat="1" ht="11.25" x14ac:dyDescent="0.2">
      <c r="Y168" s="49"/>
    </row>
    <row r="169" spans="25:25" s="2" customFormat="1" ht="11.25" x14ac:dyDescent="0.2">
      <c r="Y169" s="49"/>
    </row>
    <row r="170" spans="25:25" s="2" customFormat="1" ht="11.25" x14ac:dyDescent="0.2">
      <c r="Y170" s="49"/>
    </row>
    <row r="171" spans="25:25" s="2" customFormat="1" ht="11.25" x14ac:dyDescent="0.2">
      <c r="Y171" s="49"/>
    </row>
    <row r="172" spans="25:25" s="2" customFormat="1" ht="11.25" x14ac:dyDescent="0.2">
      <c r="Y172" s="49"/>
    </row>
    <row r="173" spans="25:25" s="2" customFormat="1" ht="11.25" x14ac:dyDescent="0.2">
      <c r="Y173" s="49"/>
    </row>
    <row r="174" spans="25:25" s="2" customFormat="1" ht="11.25" x14ac:dyDescent="0.2">
      <c r="Y174" s="49"/>
    </row>
    <row r="175" spans="25:25" s="2" customFormat="1" ht="11.25" x14ac:dyDescent="0.2">
      <c r="Y175" s="49"/>
    </row>
    <row r="176" spans="25:25" s="2" customFormat="1" ht="11.25" x14ac:dyDescent="0.2">
      <c r="Y176" s="49"/>
    </row>
    <row r="177" spans="25:25" s="2" customFormat="1" ht="11.25" x14ac:dyDescent="0.2">
      <c r="Y177" s="49"/>
    </row>
    <row r="178" spans="25:25" s="2" customFormat="1" ht="11.25" x14ac:dyDescent="0.2">
      <c r="Y178" s="49"/>
    </row>
    <row r="179" spans="25:25" s="2" customFormat="1" ht="11.25" x14ac:dyDescent="0.2">
      <c r="Y179" s="49"/>
    </row>
    <row r="180" spans="25:25" s="2" customFormat="1" ht="11.25" x14ac:dyDescent="0.2">
      <c r="Y180" s="49"/>
    </row>
    <row r="181" spans="25:25" s="2" customFormat="1" ht="11.25" x14ac:dyDescent="0.2">
      <c r="Y181" s="49"/>
    </row>
    <row r="182" spans="25:25" s="2" customFormat="1" ht="11.25" x14ac:dyDescent="0.2">
      <c r="Y182" s="49"/>
    </row>
    <row r="183" spans="25:25" s="2" customFormat="1" ht="11.25" x14ac:dyDescent="0.2">
      <c r="Y183" s="49"/>
    </row>
    <row r="184" spans="25:25" s="2" customFormat="1" ht="11.25" x14ac:dyDescent="0.2">
      <c r="Y184" s="49"/>
    </row>
    <row r="185" spans="25:25" s="2" customFormat="1" ht="11.25" x14ac:dyDescent="0.2">
      <c r="Y185" s="49"/>
    </row>
    <row r="186" spans="25:25" s="2" customFormat="1" ht="11.25" x14ac:dyDescent="0.2">
      <c r="Y186" s="49"/>
    </row>
    <row r="187" spans="25:25" s="2" customFormat="1" ht="11.25" x14ac:dyDescent="0.2">
      <c r="Y187" s="49"/>
    </row>
    <row r="188" spans="25:25" s="2" customFormat="1" ht="11.25" x14ac:dyDescent="0.2">
      <c r="Y188" s="49"/>
    </row>
    <row r="189" spans="25:25" s="2" customFormat="1" ht="11.25" x14ac:dyDescent="0.2">
      <c r="Y189" s="49"/>
    </row>
    <row r="190" spans="25:25" s="2" customFormat="1" ht="11.25" x14ac:dyDescent="0.2">
      <c r="Y190" s="49"/>
    </row>
    <row r="191" spans="25:25" s="2" customFormat="1" ht="11.25" x14ac:dyDescent="0.2">
      <c r="Y191" s="49"/>
    </row>
    <row r="192" spans="25:25" s="2" customFormat="1" ht="11.25" x14ac:dyDescent="0.2">
      <c r="Y192" s="49"/>
    </row>
    <row r="193" spans="25:25" s="2" customFormat="1" ht="11.25" x14ac:dyDescent="0.2">
      <c r="Y193" s="49"/>
    </row>
    <row r="194" spans="25:25" s="2" customFormat="1" ht="11.25" x14ac:dyDescent="0.2">
      <c r="Y194" s="49"/>
    </row>
    <row r="195" spans="25:25" s="2" customFormat="1" ht="11.25" x14ac:dyDescent="0.2">
      <c r="Y195" s="49"/>
    </row>
    <row r="196" spans="25:25" s="2" customFormat="1" ht="11.25" x14ac:dyDescent="0.2">
      <c r="Y196" s="49"/>
    </row>
    <row r="197" spans="25:25" s="2" customFormat="1" ht="11.25" x14ac:dyDescent="0.2">
      <c r="Y197" s="49"/>
    </row>
    <row r="198" spans="25:25" s="2" customFormat="1" ht="11.25" x14ac:dyDescent="0.2">
      <c r="Y198" s="49"/>
    </row>
    <row r="199" spans="25:25" s="2" customFormat="1" ht="11.25" x14ac:dyDescent="0.2">
      <c r="Y199" s="49"/>
    </row>
    <row r="200" spans="25:25" s="2" customFormat="1" ht="11.25" x14ac:dyDescent="0.2">
      <c r="Y200" s="49"/>
    </row>
    <row r="201" spans="25:25" s="2" customFormat="1" ht="11.25" x14ac:dyDescent="0.2">
      <c r="Y201" s="49"/>
    </row>
    <row r="202" spans="25:25" s="2" customFormat="1" ht="11.25" x14ac:dyDescent="0.2">
      <c r="Y202" s="49"/>
    </row>
    <row r="203" spans="25:25" s="2" customFormat="1" ht="11.25" x14ac:dyDescent="0.2">
      <c r="Y203" s="49"/>
    </row>
    <row r="204" spans="25:25" s="2" customFormat="1" ht="11.25" x14ac:dyDescent="0.2">
      <c r="Y204" s="49"/>
    </row>
    <row r="205" spans="25:25" s="2" customFormat="1" ht="11.25" x14ac:dyDescent="0.2">
      <c r="Y205" s="49"/>
    </row>
    <row r="206" spans="25:25" s="2" customFormat="1" ht="11.25" x14ac:dyDescent="0.2">
      <c r="Y206" s="49"/>
    </row>
    <row r="207" spans="25:25" s="2" customFormat="1" ht="11.25" x14ac:dyDescent="0.2">
      <c r="Y207" s="49"/>
    </row>
    <row r="208" spans="25:25" s="2" customFormat="1" ht="11.25" x14ac:dyDescent="0.2">
      <c r="Y208" s="49"/>
    </row>
    <row r="209" spans="25:25" s="2" customFormat="1" ht="11.25" x14ac:dyDescent="0.2">
      <c r="Y209" s="49"/>
    </row>
    <row r="210" spans="25:25" s="2" customFormat="1" ht="11.25" x14ac:dyDescent="0.2">
      <c r="Y210" s="49"/>
    </row>
    <row r="211" spans="25:25" s="2" customFormat="1" ht="11.25" x14ac:dyDescent="0.2">
      <c r="Y211" s="49"/>
    </row>
    <row r="212" spans="25:25" s="2" customFormat="1" ht="11.25" x14ac:dyDescent="0.2">
      <c r="Y212" s="49"/>
    </row>
    <row r="213" spans="25:25" s="2" customFormat="1" ht="11.25" x14ac:dyDescent="0.2">
      <c r="Y213" s="49"/>
    </row>
    <row r="214" spans="25:25" s="2" customFormat="1" ht="11.25" x14ac:dyDescent="0.2">
      <c r="Y214" s="49"/>
    </row>
    <row r="215" spans="25:25" s="2" customFormat="1" ht="11.25" x14ac:dyDescent="0.2">
      <c r="Y215" s="49"/>
    </row>
    <row r="216" spans="25:25" s="2" customFormat="1" ht="11.25" x14ac:dyDescent="0.2">
      <c r="Y216" s="49"/>
    </row>
    <row r="217" spans="25:25" s="2" customFormat="1" ht="11.25" x14ac:dyDescent="0.2">
      <c r="Y217" s="49"/>
    </row>
    <row r="218" spans="25:25" s="2" customFormat="1" ht="11.25" x14ac:dyDescent="0.2">
      <c r="Y218" s="49"/>
    </row>
    <row r="219" spans="25:25" s="2" customFormat="1" ht="11.25" x14ac:dyDescent="0.2">
      <c r="Y219" s="49"/>
    </row>
    <row r="220" spans="25:25" s="2" customFormat="1" ht="11.25" x14ac:dyDescent="0.2">
      <c r="Y220" s="49"/>
    </row>
    <row r="221" spans="25:25" s="2" customFormat="1" ht="11.25" x14ac:dyDescent="0.2">
      <c r="Y221" s="49"/>
    </row>
    <row r="222" spans="25:25" s="2" customFormat="1" ht="11.25" x14ac:dyDescent="0.2">
      <c r="Y222" s="49"/>
    </row>
    <row r="223" spans="25:25" s="2" customFormat="1" ht="11.25" x14ac:dyDescent="0.2">
      <c r="Y223" s="49"/>
    </row>
    <row r="224" spans="25:25" s="2" customFormat="1" ht="11.25" x14ac:dyDescent="0.2">
      <c r="Y224" s="49"/>
    </row>
    <row r="225" spans="25:25" s="2" customFormat="1" ht="11.25" x14ac:dyDescent="0.2">
      <c r="Y225" s="49"/>
    </row>
    <row r="226" spans="25:25" s="2" customFormat="1" ht="11.25" x14ac:dyDescent="0.2">
      <c r="Y226" s="49"/>
    </row>
    <row r="227" spans="25:25" s="2" customFormat="1" ht="11.25" x14ac:dyDescent="0.2">
      <c r="Y227" s="49"/>
    </row>
    <row r="228" spans="25:25" s="2" customFormat="1" ht="11.25" x14ac:dyDescent="0.2">
      <c r="Y228" s="49"/>
    </row>
    <row r="229" spans="25:25" s="2" customFormat="1" ht="11.25" x14ac:dyDescent="0.2">
      <c r="Y229" s="49"/>
    </row>
    <row r="230" spans="25:25" s="2" customFormat="1" ht="11.25" x14ac:dyDescent="0.2">
      <c r="Y230" s="49"/>
    </row>
    <row r="231" spans="25:25" s="2" customFormat="1" ht="11.25" x14ac:dyDescent="0.2">
      <c r="Y231" s="49"/>
    </row>
    <row r="232" spans="25:25" s="2" customFormat="1" ht="11.25" x14ac:dyDescent="0.2">
      <c r="Y232" s="49"/>
    </row>
    <row r="233" spans="25:25" s="2" customFormat="1" ht="11.25" x14ac:dyDescent="0.2">
      <c r="Y233" s="49"/>
    </row>
    <row r="234" spans="25:25" s="2" customFormat="1" ht="11.25" x14ac:dyDescent="0.2">
      <c r="Y234" s="49"/>
    </row>
    <row r="235" spans="25:25" s="2" customFormat="1" ht="11.25" x14ac:dyDescent="0.2">
      <c r="Y235" s="49"/>
    </row>
    <row r="236" spans="25:25" s="2" customFormat="1" ht="11.25" x14ac:dyDescent="0.2">
      <c r="Y236" s="49"/>
    </row>
    <row r="237" spans="25:25" s="2" customFormat="1" ht="11.25" x14ac:dyDescent="0.2">
      <c r="Y237" s="49"/>
    </row>
    <row r="238" spans="25:25" s="2" customFormat="1" ht="11.25" x14ac:dyDescent="0.2">
      <c r="Y238" s="49"/>
    </row>
    <row r="239" spans="25:25" s="2" customFormat="1" ht="11.25" x14ac:dyDescent="0.2">
      <c r="Y239" s="49"/>
    </row>
    <row r="240" spans="25:25" s="2" customFormat="1" ht="11.25" x14ac:dyDescent="0.2">
      <c r="Y240" s="49"/>
    </row>
    <row r="241" spans="25:25" s="2" customFormat="1" ht="11.25" x14ac:dyDescent="0.2">
      <c r="Y241" s="49"/>
    </row>
    <row r="242" spans="25:25" s="2" customFormat="1" ht="11.25" x14ac:dyDescent="0.2">
      <c r="Y242" s="49"/>
    </row>
    <row r="243" spans="25:25" s="2" customFormat="1" ht="11.25" x14ac:dyDescent="0.2">
      <c r="Y243" s="49"/>
    </row>
    <row r="244" spans="25:25" s="2" customFormat="1" ht="11.25" x14ac:dyDescent="0.2">
      <c r="Y244" s="49"/>
    </row>
    <row r="245" spans="25:25" s="2" customFormat="1" ht="11.25" x14ac:dyDescent="0.2">
      <c r="Y245" s="49"/>
    </row>
    <row r="246" spans="25:25" s="2" customFormat="1" ht="11.25" x14ac:dyDescent="0.2">
      <c r="Y246" s="49"/>
    </row>
    <row r="247" spans="25:25" s="2" customFormat="1" ht="11.25" x14ac:dyDescent="0.2">
      <c r="Y247" s="49"/>
    </row>
    <row r="248" spans="25:25" s="2" customFormat="1" ht="11.25" x14ac:dyDescent="0.2">
      <c r="Y248" s="49"/>
    </row>
    <row r="249" spans="25:25" s="2" customFormat="1" ht="11.25" x14ac:dyDescent="0.2">
      <c r="Y249" s="49"/>
    </row>
    <row r="250" spans="25:25" s="2" customFormat="1" ht="11.25" x14ac:dyDescent="0.2">
      <c r="Y250" s="49"/>
    </row>
    <row r="251" spans="25:25" s="2" customFormat="1" ht="11.25" x14ac:dyDescent="0.2">
      <c r="Y251" s="49"/>
    </row>
    <row r="252" spans="25:25" s="2" customFormat="1" ht="11.25" x14ac:dyDescent="0.2">
      <c r="Y252" s="49"/>
    </row>
    <row r="253" spans="25:25" s="2" customFormat="1" ht="11.25" x14ac:dyDescent="0.2">
      <c r="Y253" s="49"/>
    </row>
    <row r="254" spans="25:25" s="2" customFormat="1" ht="11.25" x14ac:dyDescent="0.2">
      <c r="Y254" s="49"/>
    </row>
    <row r="255" spans="25:25" s="2" customFormat="1" ht="11.25" x14ac:dyDescent="0.2">
      <c r="Y255" s="49"/>
    </row>
    <row r="256" spans="25:25" s="2" customFormat="1" ht="11.25" x14ac:dyDescent="0.2">
      <c r="Y256" s="49"/>
    </row>
    <row r="257" spans="25:25" s="2" customFormat="1" ht="11.25" x14ac:dyDescent="0.2">
      <c r="Y257" s="49"/>
    </row>
    <row r="258" spans="25:25" s="2" customFormat="1" ht="11.25" x14ac:dyDescent="0.2">
      <c r="Y258" s="49"/>
    </row>
    <row r="259" spans="25:25" s="2" customFormat="1" ht="11.25" x14ac:dyDescent="0.2">
      <c r="Y259" s="49"/>
    </row>
    <row r="260" spans="25:25" s="2" customFormat="1" ht="11.25" x14ac:dyDescent="0.2">
      <c r="Y260" s="49"/>
    </row>
    <row r="261" spans="25:25" s="2" customFormat="1" ht="11.25" x14ac:dyDescent="0.2">
      <c r="Y261" s="49"/>
    </row>
    <row r="262" spans="25:25" s="2" customFormat="1" ht="11.25" x14ac:dyDescent="0.2">
      <c r="Y262" s="49"/>
    </row>
    <row r="263" spans="25:25" s="2" customFormat="1" ht="11.25" x14ac:dyDescent="0.2">
      <c r="Y263" s="49"/>
    </row>
    <row r="264" spans="25:25" s="2" customFormat="1" ht="11.25" x14ac:dyDescent="0.2">
      <c r="Y264" s="49"/>
    </row>
    <row r="265" spans="25:25" s="2" customFormat="1" ht="11.25" x14ac:dyDescent="0.2">
      <c r="Y265" s="49"/>
    </row>
    <row r="266" spans="25:25" s="2" customFormat="1" ht="11.25" x14ac:dyDescent="0.2">
      <c r="Y266" s="49"/>
    </row>
    <row r="267" spans="25:25" s="2" customFormat="1" ht="11.25" x14ac:dyDescent="0.2">
      <c r="Y267" s="49"/>
    </row>
    <row r="268" spans="25:25" s="2" customFormat="1" ht="11.25" x14ac:dyDescent="0.2">
      <c r="Y268" s="49"/>
    </row>
    <row r="269" spans="25:25" s="2" customFormat="1" ht="11.25" x14ac:dyDescent="0.2">
      <c r="Y269" s="49"/>
    </row>
    <row r="270" spans="25:25" s="2" customFormat="1" ht="11.25" x14ac:dyDescent="0.2">
      <c r="Y270" s="49"/>
    </row>
    <row r="271" spans="25:25" s="2" customFormat="1" ht="11.25" x14ac:dyDescent="0.2">
      <c r="Y271" s="49"/>
    </row>
    <row r="272" spans="25:25" s="2" customFormat="1" ht="11.25" x14ac:dyDescent="0.2">
      <c r="Y272" s="49"/>
    </row>
    <row r="273" spans="25:25" s="2" customFormat="1" ht="11.25" x14ac:dyDescent="0.2">
      <c r="Y273" s="49"/>
    </row>
    <row r="274" spans="25:25" s="2" customFormat="1" ht="11.25" x14ac:dyDescent="0.2">
      <c r="Y274" s="49"/>
    </row>
    <row r="275" spans="25:25" s="2" customFormat="1" ht="11.25" x14ac:dyDescent="0.2">
      <c r="Y275" s="49"/>
    </row>
    <row r="276" spans="25:25" s="2" customFormat="1" ht="11.25" x14ac:dyDescent="0.2">
      <c r="Y276" s="49"/>
    </row>
    <row r="277" spans="25:25" s="2" customFormat="1" ht="11.25" x14ac:dyDescent="0.2">
      <c r="Y277" s="49"/>
    </row>
    <row r="278" spans="25:25" s="2" customFormat="1" ht="11.25" x14ac:dyDescent="0.2">
      <c r="Y278" s="49"/>
    </row>
    <row r="279" spans="25:25" s="2" customFormat="1" ht="11.25" x14ac:dyDescent="0.2">
      <c r="Y279" s="49"/>
    </row>
    <row r="280" spans="25:25" s="2" customFormat="1" ht="11.25" x14ac:dyDescent="0.2">
      <c r="Y280" s="49"/>
    </row>
    <row r="281" spans="25:25" s="2" customFormat="1" ht="11.25" x14ac:dyDescent="0.2">
      <c r="Y281" s="49"/>
    </row>
    <row r="282" spans="25:25" s="2" customFormat="1" ht="11.25" x14ac:dyDescent="0.2">
      <c r="Y282" s="49"/>
    </row>
    <row r="283" spans="25:25" s="2" customFormat="1" ht="11.25" x14ac:dyDescent="0.2">
      <c r="Y283" s="49"/>
    </row>
    <row r="284" spans="25:25" s="2" customFormat="1" ht="11.25" x14ac:dyDescent="0.2">
      <c r="Y284" s="49"/>
    </row>
    <row r="285" spans="25:25" s="2" customFormat="1" ht="11.25" x14ac:dyDescent="0.2">
      <c r="Y285" s="49"/>
    </row>
    <row r="286" spans="25:25" s="2" customFormat="1" ht="11.25" x14ac:dyDescent="0.2">
      <c r="Y286" s="49"/>
    </row>
    <row r="287" spans="25:25" s="2" customFormat="1" ht="11.25" x14ac:dyDescent="0.2">
      <c r="Y287" s="49"/>
    </row>
    <row r="288" spans="25:25" s="2" customFormat="1" ht="11.25" x14ac:dyDescent="0.2">
      <c r="Y288" s="49"/>
    </row>
    <row r="289" spans="25:25" s="2" customFormat="1" ht="11.25" x14ac:dyDescent="0.2">
      <c r="Y289" s="49"/>
    </row>
    <row r="290" spans="25:25" s="2" customFormat="1" ht="11.25" x14ac:dyDescent="0.2">
      <c r="Y290" s="49"/>
    </row>
    <row r="291" spans="25:25" s="7" customFormat="1" ht="12.75" x14ac:dyDescent="0.2">
      <c r="Y291" s="6"/>
    </row>
    <row r="292" spans="25:25" s="7" customFormat="1" ht="12.75" x14ac:dyDescent="0.2">
      <c r="Y292" s="6"/>
    </row>
    <row r="293" spans="25:25" s="7" customFormat="1" ht="12.75" x14ac:dyDescent="0.2">
      <c r="Y293" s="6"/>
    </row>
    <row r="294" spans="25:25" s="7" customFormat="1" ht="12.75" x14ac:dyDescent="0.2">
      <c r="Y294" s="6"/>
    </row>
    <row r="295" spans="25:25" s="7" customFormat="1" ht="12.75" x14ac:dyDescent="0.2">
      <c r="Y295" s="6"/>
    </row>
    <row r="296" spans="25:25" s="7" customFormat="1" ht="12.75" x14ac:dyDescent="0.2">
      <c r="Y296" s="6"/>
    </row>
    <row r="297" spans="25:25" s="7" customFormat="1" ht="12.75" x14ac:dyDescent="0.2">
      <c r="Y297" s="6"/>
    </row>
    <row r="298" spans="25:25" s="7" customFormat="1" ht="12.75" x14ac:dyDescent="0.2">
      <c r="Y298" s="6"/>
    </row>
    <row r="299" spans="25:25" s="7" customFormat="1" ht="12.75" x14ac:dyDescent="0.2">
      <c r="Y299" s="6"/>
    </row>
    <row r="300" spans="25:25" s="7" customFormat="1" ht="12.75" x14ac:dyDescent="0.2">
      <c r="Y300" s="6"/>
    </row>
    <row r="301" spans="25:25" s="7" customFormat="1" ht="12.75" x14ac:dyDescent="0.2">
      <c r="Y301" s="6"/>
    </row>
    <row r="302" spans="25:25" s="7" customFormat="1" ht="12.75" x14ac:dyDescent="0.2">
      <c r="Y302" s="6"/>
    </row>
    <row r="303" spans="25:25" s="7" customFormat="1" ht="12.75" x14ac:dyDescent="0.2">
      <c r="Y303" s="6"/>
    </row>
    <row r="304" spans="25:25" s="7" customFormat="1" ht="12.75" x14ac:dyDescent="0.2">
      <c r="Y304" s="6"/>
    </row>
    <row r="305" spans="25:25" s="7" customFormat="1" ht="12.75" x14ac:dyDescent="0.2">
      <c r="Y305" s="6"/>
    </row>
    <row r="306" spans="25:25" s="7" customFormat="1" ht="12.75" x14ac:dyDescent="0.2">
      <c r="Y306" s="6"/>
    </row>
    <row r="307" spans="25:25" s="7" customFormat="1" ht="12.75" x14ac:dyDescent="0.2">
      <c r="Y307" s="6"/>
    </row>
    <row r="308" spans="25:25" s="7" customFormat="1" ht="12.75" x14ac:dyDescent="0.2">
      <c r="Y308" s="6"/>
    </row>
    <row r="309" spans="25:25" s="7" customFormat="1" ht="12.75" x14ac:dyDescent="0.2">
      <c r="Y309" s="6"/>
    </row>
    <row r="310" spans="25:25" s="7" customFormat="1" ht="12.75" x14ac:dyDescent="0.2">
      <c r="Y310" s="6"/>
    </row>
    <row r="311" spans="25:25" s="7" customFormat="1" ht="12.75" x14ac:dyDescent="0.2">
      <c r="Y311" s="6"/>
    </row>
    <row r="312" spans="25:25" s="7" customFormat="1" ht="12.75" x14ac:dyDescent="0.2">
      <c r="Y312" s="6"/>
    </row>
    <row r="313" spans="25:25" s="7" customFormat="1" ht="12.75" x14ac:dyDescent="0.2">
      <c r="Y313" s="6"/>
    </row>
    <row r="314" spans="25:25" s="7" customFormat="1" ht="12.75" x14ac:dyDescent="0.2">
      <c r="Y314" s="6"/>
    </row>
    <row r="315" spans="25:25" s="7" customFormat="1" ht="12.75" x14ac:dyDescent="0.2">
      <c r="Y315" s="6"/>
    </row>
    <row r="316" spans="25:25" s="7" customFormat="1" ht="12.75" x14ac:dyDescent="0.2">
      <c r="Y316" s="6"/>
    </row>
    <row r="317" spans="25:25" s="7" customFormat="1" ht="12.75" x14ac:dyDescent="0.2">
      <c r="Y317" s="6"/>
    </row>
    <row r="318" spans="25:25" s="7" customFormat="1" ht="12.75" x14ac:dyDescent="0.2">
      <c r="Y318" s="6"/>
    </row>
    <row r="319" spans="25:25" s="7" customFormat="1" ht="12.75" x14ac:dyDescent="0.2">
      <c r="Y319" s="6"/>
    </row>
    <row r="320" spans="25:25" s="7" customFormat="1" ht="12.75" x14ac:dyDescent="0.2">
      <c r="Y320" s="6"/>
    </row>
    <row r="321" spans="25:25" s="7" customFormat="1" ht="12.75" x14ac:dyDescent="0.2">
      <c r="Y321" s="6"/>
    </row>
    <row r="322" spans="25:25" s="7" customFormat="1" ht="12.75" x14ac:dyDescent="0.2">
      <c r="Y322" s="6"/>
    </row>
    <row r="323" spans="25:25" s="7" customFormat="1" ht="12.75" x14ac:dyDescent="0.2">
      <c r="Y323" s="6"/>
    </row>
    <row r="324" spans="25:25" s="7" customFormat="1" ht="12.75" x14ac:dyDescent="0.2">
      <c r="Y324" s="6"/>
    </row>
    <row r="325" spans="25:25" s="7" customFormat="1" ht="12.75" x14ac:dyDescent="0.2">
      <c r="Y325" s="6"/>
    </row>
    <row r="326" spans="25:25" s="7" customFormat="1" ht="12.75" x14ac:dyDescent="0.2">
      <c r="Y326" s="6"/>
    </row>
    <row r="327" spans="25:25" s="7" customFormat="1" ht="12.75" x14ac:dyDescent="0.2">
      <c r="Y327" s="6"/>
    </row>
    <row r="328" spans="25:25" s="7" customFormat="1" ht="12.75" x14ac:dyDescent="0.2">
      <c r="Y328" s="6"/>
    </row>
    <row r="329" spans="25:25" s="7" customFormat="1" ht="12.75" x14ac:dyDescent="0.2">
      <c r="Y329" s="6"/>
    </row>
    <row r="330" spans="25:25" s="7" customFormat="1" ht="12.75" x14ac:dyDescent="0.2">
      <c r="Y330" s="6"/>
    </row>
    <row r="331" spans="25:25" s="7" customFormat="1" ht="12.75" x14ac:dyDescent="0.2">
      <c r="Y331" s="6"/>
    </row>
    <row r="332" spans="25:25" s="7" customFormat="1" ht="12.75" x14ac:dyDescent="0.2">
      <c r="Y332" s="6"/>
    </row>
    <row r="333" spans="25:25" s="7" customFormat="1" ht="12.75" x14ac:dyDescent="0.2">
      <c r="Y333" s="6"/>
    </row>
    <row r="334" spans="25:25" s="7" customFormat="1" ht="12.75" x14ac:dyDescent="0.2">
      <c r="Y334" s="6"/>
    </row>
    <row r="335" spans="25:25" s="7" customFormat="1" ht="12.75" x14ac:dyDescent="0.2">
      <c r="Y335" s="6"/>
    </row>
    <row r="336" spans="25:25" s="7" customFormat="1" ht="12.75" x14ac:dyDescent="0.2">
      <c r="Y336" s="6"/>
    </row>
    <row r="337" spans="25:25" s="7" customFormat="1" ht="12.75" x14ac:dyDescent="0.2">
      <c r="Y337" s="6"/>
    </row>
    <row r="338" spans="25:25" s="7" customFormat="1" ht="12.75" x14ac:dyDescent="0.2">
      <c r="Y338" s="6"/>
    </row>
    <row r="339" spans="25:25" s="7" customFormat="1" ht="12.75" x14ac:dyDescent="0.2">
      <c r="Y339" s="6"/>
    </row>
    <row r="340" spans="25:25" s="7" customFormat="1" ht="12.75" x14ac:dyDescent="0.2">
      <c r="Y340" s="6"/>
    </row>
    <row r="341" spans="25:25" s="7" customFormat="1" ht="12.75" x14ac:dyDescent="0.2">
      <c r="Y341" s="6"/>
    </row>
    <row r="342" spans="25:25" s="7" customFormat="1" ht="12.75" x14ac:dyDescent="0.2">
      <c r="Y342" s="6"/>
    </row>
    <row r="343" spans="25:25" s="7" customFormat="1" ht="12.75" x14ac:dyDescent="0.2">
      <c r="Y343" s="6"/>
    </row>
    <row r="344" spans="25:25" s="7" customFormat="1" ht="12.75" x14ac:dyDescent="0.2">
      <c r="Y344" s="6"/>
    </row>
    <row r="345" spans="25:25" s="7" customFormat="1" ht="12.75" x14ac:dyDescent="0.2">
      <c r="Y345" s="6"/>
    </row>
    <row r="346" spans="25:25" s="7" customFormat="1" ht="12.75" x14ac:dyDescent="0.2">
      <c r="Y346" s="6"/>
    </row>
    <row r="347" spans="25:25" s="7" customFormat="1" ht="12.75" x14ac:dyDescent="0.2">
      <c r="Y347" s="6"/>
    </row>
    <row r="348" spans="25:25" s="7" customFormat="1" ht="12.75" x14ac:dyDescent="0.2">
      <c r="Y348" s="6"/>
    </row>
    <row r="349" spans="25:25" s="7" customFormat="1" ht="12.75" x14ac:dyDescent="0.2">
      <c r="Y349" s="6"/>
    </row>
    <row r="350" spans="25:25" s="7" customFormat="1" ht="12.75" x14ac:dyDescent="0.2">
      <c r="Y350" s="6"/>
    </row>
    <row r="351" spans="25:25" s="7" customFormat="1" ht="12.75" x14ac:dyDescent="0.2">
      <c r="Y351" s="6"/>
    </row>
    <row r="352" spans="25:25" s="7" customFormat="1" ht="12.75" x14ac:dyDescent="0.2">
      <c r="Y352" s="6"/>
    </row>
    <row r="353" spans="25:25" s="7" customFormat="1" ht="12.75" x14ac:dyDescent="0.2">
      <c r="Y353" s="6"/>
    </row>
    <row r="354" spans="25:25" s="7" customFormat="1" ht="12.75" x14ac:dyDescent="0.2">
      <c r="Y354" s="6"/>
    </row>
    <row r="355" spans="25:25" s="7" customFormat="1" ht="12.75" x14ac:dyDescent="0.2">
      <c r="Y355" s="6"/>
    </row>
    <row r="356" spans="25:25" s="7" customFormat="1" ht="12.75" x14ac:dyDescent="0.2">
      <c r="Y356" s="6"/>
    </row>
    <row r="357" spans="25:25" s="7" customFormat="1" ht="12.75" x14ac:dyDescent="0.2">
      <c r="Y357" s="6"/>
    </row>
    <row r="358" spans="25:25" s="7" customFormat="1" ht="12.75" x14ac:dyDescent="0.2">
      <c r="Y358" s="6"/>
    </row>
    <row r="359" spans="25:25" s="7" customFormat="1" ht="12.75" x14ac:dyDescent="0.2">
      <c r="Y359" s="6"/>
    </row>
    <row r="360" spans="25:25" s="7" customFormat="1" ht="12.75" x14ac:dyDescent="0.2">
      <c r="Y360" s="6"/>
    </row>
    <row r="361" spans="25:25" s="7" customFormat="1" ht="12.75" x14ac:dyDescent="0.2">
      <c r="Y361" s="6"/>
    </row>
    <row r="362" spans="25:25" s="7" customFormat="1" ht="12.75" x14ac:dyDescent="0.2">
      <c r="Y362" s="6"/>
    </row>
    <row r="363" spans="25:25" s="7" customFormat="1" ht="12.75" x14ac:dyDescent="0.2">
      <c r="Y363" s="6"/>
    </row>
    <row r="364" spans="25:25" s="7" customFormat="1" ht="12.75" x14ac:dyDescent="0.2">
      <c r="Y364" s="6"/>
    </row>
    <row r="365" spans="25:25" s="7" customFormat="1" ht="12.75" x14ac:dyDescent="0.2">
      <c r="Y365" s="6"/>
    </row>
    <row r="366" spans="25:25" s="7" customFormat="1" ht="12.75" x14ac:dyDescent="0.2">
      <c r="Y366" s="6"/>
    </row>
    <row r="367" spans="25:25" s="7" customFormat="1" ht="12.75" x14ac:dyDescent="0.2">
      <c r="Y367" s="6"/>
    </row>
    <row r="368" spans="25:25" s="7" customFormat="1" ht="12.75" x14ac:dyDescent="0.2">
      <c r="Y368" s="6"/>
    </row>
    <row r="369" spans="25:25" s="7" customFormat="1" ht="12.75" x14ac:dyDescent="0.2">
      <c r="Y369" s="6"/>
    </row>
    <row r="370" spans="25:25" s="7" customFormat="1" ht="12.75" x14ac:dyDescent="0.2">
      <c r="Y370" s="6"/>
    </row>
    <row r="371" spans="25:25" s="7" customFormat="1" ht="12.75" x14ac:dyDescent="0.2">
      <c r="Y371" s="6"/>
    </row>
    <row r="372" spans="25:25" s="7" customFormat="1" ht="12.75" x14ac:dyDescent="0.2">
      <c r="Y372" s="6"/>
    </row>
    <row r="373" spans="25:25" s="7" customFormat="1" ht="12.75" x14ac:dyDescent="0.2">
      <c r="Y373" s="6"/>
    </row>
    <row r="374" spans="25:25" s="7" customFormat="1" ht="12.75" x14ac:dyDescent="0.2">
      <c r="Y374" s="6"/>
    </row>
    <row r="375" spans="25:25" s="7" customFormat="1" ht="12.75" x14ac:dyDescent="0.2">
      <c r="Y375" s="6"/>
    </row>
    <row r="376" spans="25:25" s="7" customFormat="1" ht="12.75" x14ac:dyDescent="0.2">
      <c r="Y376" s="6"/>
    </row>
    <row r="377" spans="25:25" s="7" customFormat="1" ht="12.75" x14ac:dyDescent="0.2">
      <c r="Y377" s="6"/>
    </row>
    <row r="378" spans="25:25" s="7" customFormat="1" ht="12.75" x14ac:dyDescent="0.2">
      <c r="Y378" s="6"/>
    </row>
    <row r="379" spans="25:25" s="7" customFormat="1" ht="12.75" x14ac:dyDescent="0.2">
      <c r="Y379" s="6"/>
    </row>
    <row r="380" spans="25:25" s="7" customFormat="1" ht="12.75" x14ac:dyDescent="0.2">
      <c r="Y380" s="6"/>
    </row>
    <row r="381" spans="25:25" s="7" customFormat="1" ht="12.75" x14ac:dyDescent="0.2">
      <c r="Y381" s="6"/>
    </row>
    <row r="382" spans="25:25" s="7" customFormat="1" ht="12.75" x14ac:dyDescent="0.2">
      <c r="Y382" s="6"/>
    </row>
    <row r="383" spans="25:25" s="7" customFormat="1" ht="12.75" x14ac:dyDescent="0.2">
      <c r="Y383" s="6"/>
    </row>
    <row r="384" spans="25:25" s="7" customFormat="1" ht="12.75" x14ac:dyDescent="0.2">
      <c r="Y384" s="6"/>
    </row>
    <row r="385" spans="25:25" s="7" customFormat="1" ht="12.75" x14ac:dyDescent="0.2">
      <c r="Y385" s="6"/>
    </row>
    <row r="386" spans="25:25" s="7" customFormat="1" ht="12.75" x14ac:dyDescent="0.2">
      <c r="Y386" s="6"/>
    </row>
    <row r="387" spans="25:25" s="7" customFormat="1" ht="12.75" x14ac:dyDescent="0.2">
      <c r="Y387" s="6"/>
    </row>
    <row r="388" spans="25:25" s="7" customFormat="1" ht="12.75" x14ac:dyDescent="0.2">
      <c r="Y388" s="6"/>
    </row>
    <row r="389" spans="25:25" s="7" customFormat="1" ht="12.75" x14ac:dyDescent="0.2">
      <c r="Y389" s="6"/>
    </row>
    <row r="390" spans="25:25" s="7" customFormat="1" ht="12.75" x14ac:dyDescent="0.2">
      <c r="Y390" s="6"/>
    </row>
    <row r="391" spans="25:25" s="7" customFormat="1" ht="12.75" x14ac:dyDescent="0.2">
      <c r="Y391" s="6"/>
    </row>
    <row r="392" spans="25:25" s="7" customFormat="1" ht="12.75" x14ac:dyDescent="0.2">
      <c r="Y392" s="6"/>
    </row>
    <row r="393" spans="25:25" s="7" customFormat="1" ht="12.75" x14ac:dyDescent="0.2">
      <c r="Y393" s="6"/>
    </row>
    <row r="394" spans="25:25" s="7" customFormat="1" ht="12.75" x14ac:dyDescent="0.2">
      <c r="Y394" s="6"/>
    </row>
    <row r="395" spans="25:25" s="7" customFormat="1" ht="12.75" x14ac:dyDescent="0.2">
      <c r="Y395" s="6"/>
    </row>
    <row r="396" spans="25:25" s="7" customFormat="1" ht="12.75" x14ac:dyDescent="0.2">
      <c r="Y396" s="6"/>
    </row>
    <row r="397" spans="25:25" s="7" customFormat="1" ht="12.75" x14ac:dyDescent="0.2">
      <c r="Y397" s="6"/>
    </row>
    <row r="398" spans="25:25" s="7" customFormat="1" ht="12.75" x14ac:dyDescent="0.2">
      <c r="Y398" s="6"/>
    </row>
    <row r="399" spans="25:25" s="7" customFormat="1" ht="12.75" x14ac:dyDescent="0.2">
      <c r="Y399" s="6"/>
    </row>
    <row r="400" spans="25:25" s="7" customFormat="1" ht="12.75" x14ac:dyDescent="0.2">
      <c r="Y400" s="6"/>
    </row>
    <row r="401" spans="25:25" s="7" customFormat="1" ht="12.75" x14ac:dyDescent="0.2">
      <c r="Y401" s="6"/>
    </row>
    <row r="402" spans="25:25" s="7" customFormat="1" ht="12.75" x14ac:dyDescent="0.2">
      <c r="Y402" s="6"/>
    </row>
    <row r="403" spans="25:25" s="7" customFormat="1" ht="12.75" x14ac:dyDescent="0.2">
      <c r="Y403" s="6"/>
    </row>
    <row r="404" spans="25:25" s="7" customFormat="1" ht="12.75" x14ac:dyDescent="0.2">
      <c r="Y404" s="6"/>
    </row>
    <row r="405" spans="25:25" s="7" customFormat="1" ht="12.75" x14ac:dyDescent="0.2">
      <c r="Y405" s="6"/>
    </row>
    <row r="406" spans="25:25" s="7" customFormat="1" ht="12.75" x14ac:dyDescent="0.2">
      <c r="Y406" s="6"/>
    </row>
    <row r="407" spans="25:25" s="7" customFormat="1" ht="12.75" x14ac:dyDescent="0.2">
      <c r="Y407" s="6"/>
    </row>
    <row r="408" spans="25:25" s="7" customFormat="1" ht="12.75" x14ac:dyDescent="0.2">
      <c r="Y408" s="6"/>
    </row>
    <row r="409" spans="25:25" s="7" customFormat="1" ht="12.75" x14ac:dyDescent="0.2">
      <c r="Y409" s="6"/>
    </row>
    <row r="410" spans="25:25" s="7" customFormat="1" ht="12.75" x14ac:dyDescent="0.2">
      <c r="Y410" s="6"/>
    </row>
    <row r="411" spans="25:25" s="7" customFormat="1" ht="12.75" x14ac:dyDescent="0.2">
      <c r="Y411" s="6"/>
    </row>
    <row r="412" spans="25:25" s="7" customFormat="1" ht="12.75" x14ac:dyDescent="0.2">
      <c r="Y412" s="6"/>
    </row>
    <row r="413" spans="25:25" s="7" customFormat="1" ht="12.75" x14ac:dyDescent="0.2">
      <c r="Y413" s="6"/>
    </row>
    <row r="414" spans="25:25" s="7" customFormat="1" ht="12.75" x14ac:dyDescent="0.2">
      <c r="Y414" s="6"/>
    </row>
    <row r="415" spans="25:25" s="7" customFormat="1" ht="12.75" x14ac:dyDescent="0.2">
      <c r="Y415" s="6"/>
    </row>
    <row r="416" spans="25:25" s="7" customFormat="1" ht="12.75" x14ac:dyDescent="0.2">
      <c r="Y416" s="6"/>
    </row>
    <row r="417" spans="25:25" s="7" customFormat="1" ht="12.75" x14ac:dyDescent="0.2">
      <c r="Y417" s="6"/>
    </row>
    <row r="418" spans="25:25" s="7" customFormat="1" ht="12.75" x14ac:dyDescent="0.2">
      <c r="Y418" s="6"/>
    </row>
    <row r="419" spans="25:25" s="7" customFormat="1" ht="12.75" x14ac:dyDescent="0.2">
      <c r="Y419" s="6"/>
    </row>
    <row r="420" spans="25:25" s="7" customFormat="1" ht="12.75" x14ac:dyDescent="0.2">
      <c r="Y420" s="6"/>
    </row>
    <row r="421" spans="25:25" s="7" customFormat="1" ht="12.75" x14ac:dyDescent="0.2">
      <c r="Y421" s="6"/>
    </row>
    <row r="422" spans="25:25" s="7" customFormat="1" ht="12.75" x14ac:dyDescent="0.2">
      <c r="Y422" s="6"/>
    </row>
    <row r="423" spans="25:25" s="7" customFormat="1" ht="12.75" x14ac:dyDescent="0.2">
      <c r="Y423" s="6"/>
    </row>
    <row r="424" spans="25:25" s="7" customFormat="1" ht="12.75" x14ac:dyDescent="0.2">
      <c r="Y424" s="6"/>
    </row>
    <row r="425" spans="25:25" s="7" customFormat="1" ht="12.75" x14ac:dyDescent="0.2">
      <c r="Y425" s="6"/>
    </row>
    <row r="426" spans="25:25" s="7" customFormat="1" ht="12.75" x14ac:dyDescent="0.2">
      <c r="Y426" s="6"/>
    </row>
    <row r="427" spans="25:25" s="7" customFormat="1" ht="12.75" x14ac:dyDescent="0.2">
      <c r="Y427" s="6"/>
    </row>
    <row r="428" spans="25:25" s="7" customFormat="1" ht="12.75" x14ac:dyDescent="0.2">
      <c r="Y428" s="6"/>
    </row>
    <row r="429" spans="25:25" s="7" customFormat="1" ht="12.75" x14ac:dyDescent="0.2">
      <c r="Y429" s="6"/>
    </row>
    <row r="430" spans="25:25" s="7" customFormat="1" ht="12.75" x14ac:dyDescent="0.2">
      <c r="Y430" s="6"/>
    </row>
    <row r="431" spans="25:25" s="7" customFormat="1" ht="12.75" x14ac:dyDescent="0.2">
      <c r="Y431" s="6"/>
    </row>
    <row r="432" spans="25:25" s="7" customFormat="1" ht="12.75" x14ac:dyDescent="0.2">
      <c r="Y432" s="6"/>
    </row>
    <row r="433" spans="25:25" s="7" customFormat="1" ht="12.75" x14ac:dyDescent="0.2">
      <c r="Y433" s="6"/>
    </row>
    <row r="434" spans="25:25" s="7" customFormat="1" ht="12.75" x14ac:dyDescent="0.2">
      <c r="Y434" s="6"/>
    </row>
    <row r="435" spans="25:25" s="7" customFormat="1" ht="12.75" x14ac:dyDescent="0.2">
      <c r="Y435" s="6"/>
    </row>
    <row r="436" spans="25:25" s="7" customFormat="1" ht="12.75" x14ac:dyDescent="0.2">
      <c r="Y436" s="6"/>
    </row>
    <row r="437" spans="25:25" s="7" customFormat="1" ht="12.75" x14ac:dyDescent="0.2">
      <c r="Y437" s="6"/>
    </row>
    <row r="438" spans="25:25" s="7" customFormat="1" ht="12.75" x14ac:dyDescent="0.2">
      <c r="Y438" s="6"/>
    </row>
    <row r="439" spans="25:25" s="7" customFormat="1" ht="12.75" x14ac:dyDescent="0.2">
      <c r="Y439" s="6"/>
    </row>
    <row r="440" spans="25:25" s="7" customFormat="1" ht="12.75" x14ac:dyDescent="0.2">
      <c r="Y440" s="6"/>
    </row>
    <row r="441" spans="25:25" s="7" customFormat="1" ht="12.75" x14ac:dyDescent="0.2">
      <c r="Y441" s="6"/>
    </row>
    <row r="442" spans="25:25" s="7" customFormat="1" ht="12.75" x14ac:dyDescent="0.2">
      <c r="Y442" s="6"/>
    </row>
    <row r="443" spans="25:25" s="7" customFormat="1" ht="12.75" x14ac:dyDescent="0.2">
      <c r="Y443" s="6"/>
    </row>
    <row r="444" spans="25:25" s="7" customFormat="1" ht="12.75" x14ac:dyDescent="0.2">
      <c r="Y444" s="6"/>
    </row>
    <row r="445" spans="25:25" s="7" customFormat="1" ht="12.75" x14ac:dyDescent="0.2">
      <c r="Y445" s="6"/>
    </row>
    <row r="446" spans="25:25" s="7" customFormat="1" ht="12.75" x14ac:dyDescent="0.2">
      <c r="Y446" s="6"/>
    </row>
    <row r="447" spans="25:25" s="7" customFormat="1" ht="12.75" x14ac:dyDescent="0.2">
      <c r="Y447" s="6"/>
    </row>
    <row r="448" spans="25:25" s="7" customFormat="1" ht="12.75" x14ac:dyDescent="0.2">
      <c r="Y448" s="6"/>
    </row>
    <row r="449" spans="25:25" s="7" customFormat="1" ht="12.75" x14ac:dyDescent="0.2">
      <c r="Y449" s="6"/>
    </row>
    <row r="450" spans="25:25" s="7" customFormat="1" ht="12.75" x14ac:dyDescent="0.2">
      <c r="Y450" s="6"/>
    </row>
    <row r="451" spans="25:25" s="7" customFormat="1" ht="12.75" x14ac:dyDescent="0.2">
      <c r="Y451" s="6"/>
    </row>
    <row r="452" spans="25:25" s="7" customFormat="1" ht="12.75" x14ac:dyDescent="0.2">
      <c r="Y452" s="6"/>
    </row>
    <row r="453" spans="25:25" s="7" customFormat="1" ht="12.75" x14ac:dyDescent="0.2">
      <c r="Y453" s="6"/>
    </row>
    <row r="454" spans="25:25" s="7" customFormat="1" ht="12.75" x14ac:dyDescent="0.2">
      <c r="Y454" s="6"/>
    </row>
    <row r="455" spans="25:25" s="7" customFormat="1" ht="12.75" x14ac:dyDescent="0.2">
      <c r="Y455" s="6"/>
    </row>
    <row r="456" spans="25:25" s="7" customFormat="1" ht="12.75" x14ac:dyDescent="0.2">
      <c r="Y456" s="6"/>
    </row>
    <row r="457" spans="25:25" s="7" customFormat="1" ht="12.75" x14ac:dyDescent="0.2">
      <c r="Y457" s="6"/>
    </row>
    <row r="458" spans="25:25" s="7" customFormat="1" ht="12.75" x14ac:dyDescent="0.2">
      <c r="Y458" s="6"/>
    </row>
    <row r="459" spans="25:25" s="7" customFormat="1" ht="12.75" x14ac:dyDescent="0.2">
      <c r="Y459" s="6"/>
    </row>
    <row r="460" spans="25:25" s="7" customFormat="1" ht="12.75" x14ac:dyDescent="0.2">
      <c r="Y460" s="6"/>
    </row>
    <row r="461" spans="25:25" s="7" customFormat="1" ht="12.75" x14ac:dyDescent="0.2">
      <c r="Y461" s="6"/>
    </row>
    <row r="462" spans="25:25" s="7" customFormat="1" ht="12.75" x14ac:dyDescent="0.2">
      <c r="Y462" s="6"/>
    </row>
    <row r="463" spans="25:25" s="7" customFormat="1" ht="12.75" x14ac:dyDescent="0.2">
      <c r="Y463" s="6"/>
    </row>
    <row r="464" spans="25:25" s="7" customFormat="1" ht="12.75" x14ac:dyDescent="0.2">
      <c r="Y464" s="6"/>
    </row>
    <row r="465" spans="25:25" s="7" customFormat="1" ht="12.75" x14ac:dyDescent="0.2">
      <c r="Y465" s="6"/>
    </row>
    <row r="466" spans="25:25" s="7" customFormat="1" ht="12.75" x14ac:dyDescent="0.2">
      <c r="Y466" s="6"/>
    </row>
    <row r="467" spans="25:25" s="7" customFormat="1" ht="12.75" x14ac:dyDescent="0.2">
      <c r="Y467" s="6"/>
    </row>
    <row r="468" spans="25:25" s="7" customFormat="1" ht="12.75" x14ac:dyDescent="0.2">
      <c r="Y468" s="6"/>
    </row>
    <row r="469" spans="25:25" s="7" customFormat="1" ht="12.75" x14ac:dyDescent="0.2">
      <c r="Y469" s="6"/>
    </row>
    <row r="470" spans="25:25" s="7" customFormat="1" ht="12.75" x14ac:dyDescent="0.2">
      <c r="Y470" s="6"/>
    </row>
    <row r="471" spans="25:25" s="7" customFormat="1" ht="12.75" x14ac:dyDescent="0.2">
      <c r="Y471" s="6"/>
    </row>
    <row r="472" spans="25:25" s="7" customFormat="1" ht="12.75" x14ac:dyDescent="0.2">
      <c r="Y472" s="6"/>
    </row>
    <row r="473" spans="25:25" s="7" customFormat="1" ht="12.75" x14ac:dyDescent="0.2">
      <c r="Y473" s="6"/>
    </row>
    <row r="474" spans="25:25" s="7" customFormat="1" ht="12.75" x14ac:dyDescent="0.2">
      <c r="Y474" s="6"/>
    </row>
    <row r="475" spans="25:25" s="7" customFormat="1" ht="12.75" x14ac:dyDescent="0.2">
      <c r="Y475" s="6"/>
    </row>
    <row r="476" spans="25:25" s="7" customFormat="1" ht="12.75" x14ac:dyDescent="0.2">
      <c r="Y476" s="6"/>
    </row>
    <row r="477" spans="25:25" s="7" customFormat="1" ht="12.75" x14ac:dyDescent="0.2">
      <c r="Y477" s="6"/>
    </row>
    <row r="478" spans="25:25" s="7" customFormat="1" ht="12.75" x14ac:dyDescent="0.2">
      <c r="Y478" s="6"/>
    </row>
    <row r="479" spans="25:25" s="7" customFormat="1" ht="12.75" x14ac:dyDescent="0.2">
      <c r="Y479" s="6"/>
    </row>
    <row r="480" spans="25:25" s="7" customFormat="1" ht="12.75" x14ac:dyDescent="0.2">
      <c r="Y480" s="6"/>
    </row>
    <row r="481" spans="25:25" s="7" customFormat="1" ht="12.75" x14ac:dyDescent="0.2">
      <c r="Y481" s="6"/>
    </row>
    <row r="482" spans="25:25" s="7" customFormat="1" ht="12.75" x14ac:dyDescent="0.2">
      <c r="Y482" s="6"/>
    </row>
    <row r="483" spans="25:25" s="7" customFormat="1" ht="12.75" x14ac:dyDescent="0.2">
      <c r="Y483" s="6"/>
    </row>
    <row r="484" spans="25:25" s="7" customFormat="1" ht="12.75" x14ac:dyDescent="0.2">
      <c r="Y484" s="6"/>
    </row>
    <row r="485" spans="25:25" s="7" customFormat="1" ht="12.75" x14ac:dyDescent="0.2">
      <c r="Y485" s="6"/>
    </row>
    <row r="486" spans="25:25" s="7" customFormat="1" ht="12.75" x14ac:dyDescent="0.2">
      <c r="Y486" s="6"/>
    </row>
  </sheetData>
  <mergeCells count="53">
    <mergeCell ref="F14:F16"/>
    <mergeCell ref="G14:I15"/>
    <mergeCell ref="M14:M16"/>
    <mergeCell ref="N14:Q14"/>
    <mergeCell ref="U14:U16"/>
    <mergeCell ref="A101:Y101"/>
    <mergeCell ref="A18:Y18"/>
    <mergeCell ref="C19:E19"/>
    <mergeCell ref="A99:Y99"/>
    <mergeCell ref="A100:Y100"/>
    <mergeCell ref="C51:E51"/>
    <mergeCell ref="B51:B98"/>
    <mergeCell ref="A51:A98"/>
    <mergeCell ref="E53:E54"/>
    <mergeCell ref="D53:D54"/>
    <mergeCell ref="C53:C54"/>
    <mergeCell ref="D73:D74"/>
    <mergeCell ref="E73:E74"/>
    <mergeCell ref="C73:C74"/>
    <mergeCell ref="X77:X78"/>
    <mergeCell ref="Y77:Y78"/>
    <mergeCell ref="U13:W13"/>
    <mergeCell ref="E12:E16"/>
    <mergeCell ref="F12:L12"/>
    <mergeCell ref="M12:T12"/>
    <mergeCell ref="X1:Y1"/>
    <mergeCell ref="A3:Y3"/>
    <mergeCell ref="A4:Y4"/>
    <mergeCell ref="A5:Y5"/>
    <mergeCell ref="A7:Y7"/>
    <mergeCell ref="U12:Y12"/>
    <mergeCell ref="F13:I13"/>
    <mergeCell ref="V14:V16"/>
    <mergeCell ref="N15:N16"/>
    <mergeCell ref="O15:Q15"/>
    <mergeCell ref="J13:L15"/>
    <mergeCell ref="M13:Q13"/>
    <mergeCell ref="E77:E78"/>
    <mergeCell ref="D77:D78"/>
    <mergeCell ref="C77:C78"/>
    <mergeCell ref="W77:W78"/>
    <mergeCell ref="A8:Y8"/>
    <mergeCell ref="B19:B50"/>
    <mergeCell ref="A19:A50"/>
    <mergeCell ref="X13:X16"/>
    <mergeCell ref="Y13:Y16"/>
    <mergeCell ref="W14:W16"/>
    <mergeCell ref="A10:Y10"/>
    <mergeCell ref="A12:A16"/>
    <mergeCell ref="B12:B16"/>
    <mergeCell ref="C12:C16"/>
    <mergeCell ref="D12:D16"/>
    <mergeCell ref="R13:T15"/>
  </mergeCells>
  <printOptions horizontalCentered="1"/>
  <pageMargins left="0.15748031496062992" right="0.15748031496062992" top="0.59055118110236227" bottom="0.19685039370078741" header="0" footer="0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Отчет МСУ молод</vt:lpstr>
      <vt:lpstr>Отчет КОРТ</vt:lpstr>
      <vt:lpstr>Отчет МСУ переселение</vt:lpstr>
      <vt:lpstr>Отчет градо</vt:lpstr>
      <vt:lpstr>Лист1</vt:lpstr>
      <vt:lpstr>'Отчет градо'!Заголовки_для_печати</vt:lpstr>
      <vt:lpstr>'Отчет КОРТ'!Заголовки_для_печати</vt:lpstr>
      <vt:lpstr>'Отчет МСУ молод'!Заголовки_для_печати</vt:lpstr>
      <vt:lpstr>'Отчет КОРТ'!Область_печати</vt:lpstr>
      <vt:lpstr>'Отчет МСУ переселение'!Область_печати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</dc:creator>
  <cp:lastModifiedBy>User</cp:lastModifiedBy>
  <cp:lastPrinted>2020-04-15T11:55:34Z</cp:lastPrinted>
  <dcterms:created xsi:type="dcterms:W3CDTF">2018-03-01T07:14:12Z</dcterms:created>
  <dcterms:modified xsi:type="dcterms:W3CDTF">2020-04-16T04:03:26Z</dcterms:modified>
</cp:coreProperties>
</file>