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15 - 1 полугодие 2021\"/>
    </mc:Choice>
  </mc:AlternateContent>
  <bookViews>
    <workbookView xWindow="0" yWindow="0" windowWidth="28800" windowHeight="11730" activeTab="3"/>
  </bookViews>
  <sheets>
    <sheet name="Отчет МСУ молод" sheetId="4" r:id="rId1"/>
    <sheet name="Отчет КОРТ" sheetId="3" r:id="rId2"/>
    <sheet name="Отчет МСУ переселение" sheetId="6" r:id="rId3"/>
    <sheet name="Отчет градо" sheetId="7" r:id="rId4"/>
    <sheet name="Лист1" sheetId="5" r:id="rId5"/>
  </sheets>
  <externalReferences>
    <externalReference r:id="rId6"/>
  </externalReferences>
  <definedNames>
    <definedName name="_xlnm.Print_Titles" localSheetId="3">'Отчет градо'!$12:$16</definedName>
    <definedName name="_xlnm.Print_Titles" localSheetId="1">'Отчет КОРТ'!$11:$16</definedName>
    <definedName name="_xlnm.Print_Titles" localSheetId="0">'Отчет МСУ молод'!$12:$16</definedName>
    <definedName name="_xlnm.Print_Area" localSheetId="1">'Отчет КОРТ'!$A$1:$Y$28</definedName>
    <definedName name="_xlnm.Print_Area" localSheetId="2">'Отчет МСУ переселение'!$A$1:$AC$43</definedName>
  </definedNames>
  <calcPr calcId="162913" calcOnSave="0"/>
</workbook>
</file>

<file path=xl/calcChain.xml><?xml version="1.0" encoding="utf-8"?>
<calcChain xmlns="http://schemas.openxmlformats.org/spreadsheetml/2006/main">
  <c r="K21" i="7" l="1"/>
  <c r="L21" i="7"/>
  <c r="K22" i="7"/>
  <c r="L22" i="7"/>
  <c r="F18" i="3" l="1"/>
  <c r="I18" i="3" l="1"/>
  <c r="H18" i="3"/>
  <c r="M20" i="3"/>
  <c r="N20" i="3"/>
  <c r="X20" i="3"/>
  <c r="J20" i="3"/>
  <c r="K20" i="3"/>
  <c r="L20" i="3"/>
  <c r="F20" i="3"/>
  <c r="T18" i="3"/>
  <c r="S18" i="3"/>
  <c r="R18" i="3"/>
  <c r="Q18" i="3"/>
  <c r="P18" i="3"/>
  <c r="O18" i="3"/>
  <c r="N18" i="3"/>
  <c r="M18" i="3"/>
  <c r="G18" i="3"/>
  <c r="U19" i="3"/>
  <c r="W19" i="3"/>
  <c r="X19" i="3"/>
  <c r="M22" i="3"/>
  <c r="N22" i="3"/>
  <c r="N21" i="3"/>
  <c r="M21" i="3"/>
  <c r="L21" i="3"/>
  <c r="F21" i="3"/>
  <c r="F22" i="3"/>
  <c r="L22" i="3" l="1"/>
  <c r="T23" i="3"/>
  <c r="S23" i="3"/>
  <c r="M23" i="3"/>
  <c r="N23" i="3"/>
  <c r="J23" i="3"/>
  <c r="K23" i="3"/>
  <c r="L23" i="3"/>
  <c r="F23" i="3"/>
  <c r="J61" i="4" l="1"/>
  <c r="K61" i="4"/>
  <c r="H19" i="4" l="1"/>
  <c r="G19" i="4"/>
  <c r="F19" i="4"/>
  <c r="F61" i="4"/>
  <c r="L61" i="4" s="1"/>
  <c r="R53" i="4" l="1"/>
  <c r="S53" i="4"/>
  <c r="T53" i="4"/>
  <c r="Y24" i="6" l="1"/>
  <c r="Z24" i="6"/>
  <c r="AC24" i="6"/>
  <c r="P24" i="6"/>
  <c r="V24" i="6" s="1"/>
  <c r="O24" i="6"/>
  <c r="F24" i="6"/>
  <c r="N24" i="6" s="1"/>
  <c r="L24" i="6"/>
  <c r="AB18" i="6"/>
  <c r="AA18" i="6"/>
  <c r="T18" i="6"/>
  <c r="S18" i="6"/>
  <c r="R18" i="6"/>
  <c r="J18" i="6"/>
  <c r="I18" i="6"/>
  <c r="H18" i="6"/>
  <c r="P33" i="6"/>
  <c r="O33" i="6"/>
  <c r="F33" i="6"/>
  <c r="L33" i="6" s="1"/>
  <c r="P32" i="6"/>
  <c r="O32" i="6"/>
  <c r="F32" i="6"/>
  <c r="N32" i="6" s="1"/>
  <c r="M32" i="6"/>
  <c r="P31" i="6"/>
  <c r="X31" i="6" s="1"/>
  <c r="O31" i="6"/>
  <c r="F31" i="6"/>
  <c r="N31" i="6" s="1"/>
  <c r="L31" i="6"/>
  <c r="P30" i="6"/>
  <c r="V30" i="6" s="1"/>
  <c r="O30" i="6"/>
  <c r="L30" i="6"/>
  <c r="M30" i="6"/>
  <c r="F30" i="6"/>
  <c r="N30" i="6" s="1"/>
  <c r="P29" i="6"/>
  <c r="O29" i="6"/>
  <c r="F29" i="6"/>
  <c r="N29" i="6" s="1"/>
  <c r="Y28" i="6"/>
  <c r="Y29" i="6" s="1"/>
  <c r="Y30" i="6" s="1"/>
  <c r="Z28" i="6"/>
  <c r="Z29" i="6" s="1"/>
  <c r="Z30" i="6" s="1"/>
  <c r="Z31" i="6" s="1"/>
  <c r="Z32" i="6" s="1"/>
  <c r="AC28" i="6"/>
  <c r="AC29" i="6" s="1"/>
  <c r="AC30" i="6" s="1"/>
  <c r="AC31" i="6" s="1"/>
  <c r="AC32" i="6" s="1"/>
  <c r="P28" i="6"/>
  <c r="W28" i="6" s="1"/>
  <c r="O28" i="6"/>
  <c r="F28" i="6"/>
  <c r="L28" i="6" s="1"/>
  <c r="P27" i="6"/>
  <c r="W27" i="6" s="1"/>
  <c r="P21" i="6"/>
  <c r="V21" i="6" s="1"/>
  <c r="P20" i="6"/>
  <c r="X20" i="6" s="1"/>
  <c r="W30" i="6" l="1"/>
  <c r="M28" i="6"/>
  <c r="X30" i="6"/>
  <c r="L32" i="6"/>
  <c r="V27" i="6"/>
  <c r="M29" i="6"/>
  <c r="L29" i="6"/>
  <c r="M24" i="6"/>
  <c r="X21" i="6"/>
  <c r="N33" i="6"/>
  <c r="W21" i="6"/>
  <c r="M33" i="6"/>
  <c r="Y31" i="6"/>
  <c r="Y32" i="6" s="1"/>
  <c r="Y35" i="6"/>
  <c r="Y34" i="6"/>
  <c r="X27" i="6"/>
  <c r="X28" i="6"/>
  <c r="V28" i="6"/>
  <c r="W20" i="6"/>
  <c r="X24" i="6"/>
  <c r="W24" i="6"/>
  <c r="P18" i="6"/>
  <c r="W31" i="6"/>
  <c r="V31" i="6"/>
  <c r="M31" i="6"/>
  <c r="N28" i="6"/>
  <c r="V20" i="6"/>
  <c r="P19" i="7" l="1"/>
  <c r="AB34" i="6"/>
  <c r="AA34" i="6"/>
  <c r="T34" i="6"/>
  <c r="S34" i="6"/>
  <c r="R34" i="6"/>
  <c r="I34" i="6"/>
  <c r="H34" i="6"/>
  <c r="O23" i="6" l="1"/>
  <c r="O22" i="6" l="1"/>
  <c r="P35" i="6"/>
  <c r="O35" i="6"/>
  <c r="P26" i="6"/>
  <c r="X26" i="6" s="1"/>
  <c r="P19" i="6"/>
  <c r="V19" i="6" s="1"/>
  <c r="O34" i="6" l="1"/>
  <c r="P34" i="6"/>
  <c r="W19" i="6"/>
  <c r="V26" i="6"/>
  <c r="W26" i="6"/>
  <c r="X19" i="6"/>
  <c r="N59" i="4" l="1"/>
  <c r="P19" i="4" l="1"/>
  <c r="N21" i="4"/>
  <c r="T21" i="4"/>
  <c r="T59" i="4"/>
  <c r="S59" i="4"/>
  <c r="R59" i="4"/>
  <c r="R21" i="4" l="1"/>
  <c r="S21" i="4"/>
  <c r="W19" i="7"/>
  <c r="Y19" i="4" l="1"/>
  <c r="G19" i="7" l="1"/>
  <c r="H19" i="7"/>
  <c r="I19" i="7"/>
  <c r="F20" i="7"/>
  <c r="N24" i="7" l="1"/>
  <c r="F24" i="7"/>
  <c r="J24" i="7" s="1"/>
  <c r="N23" i="7"/>
  <c r="F23" i="7"/>
  <c r="K23" i="7" s="1"/>
  <c r="N22" i="7"/>
  <c r="F22" i="7"/>
  <c r="N21" i="7"/>
  <c r="F21" i="7"/>
  <c r="L20" i="7"/>
  <c r="X19" i="7"/>
  <c r="Q19" i="7"/>
  <c r="O19" i="7"/>
  <c r="M19" i="7"/>
  <c r="N19" i="7" l="1"/>
  <c r="S21" i="7"/>
  <c r="T21" i="7"/>
  <c r="F19" i="7"/>
  <c r="K24" i="7"/>
  <c r="L24" i="7"/>
  <c r="J20" i="7"/>
  <c r="K20" i="7"/>
  <c r="J22" i="7"/>
  <c r="J23" i="7"/>
  <c r="J21" i="7"/>
  <c r="L23" i="7"/>
  <c r="O20" i="6"/>
  <c r="O21" i="6"/>
  <c r="O25" i="6"/>
  <c r="O26" i="6"/>
  <c r="O27" i="6"/>
  <c r="O19" i="6"/>
  <c r="O18" i="6" l="1"/>
  <c r="K19" i="7"/>
  <c r="J34" i="6"/>
  <c r="F27" i="6"/>
  <c r="L27" i="6" s="1"/>
  <c r="P25" i="6"/>
  <c r="V25" i="6" l="1"/>
  <c r="W25" i="6"/>
  <c r="X25" i="6"/>
  <c r="L19" i="7"/>
  <c r="J19" i="7"/>
  <c r="N27" i="6"/>
  <c r="M27" i="6"/>
  <c r="N49" i="4" l="1"/>
  <c r="T49" i="4" l="1"/>
  <c r="S49" i="4"/>
  <c r="R49" i="4"/>
  <c r="P23" i="6"/>
  <c r="P22" i="6"/>
  <c r="X23" i="6" l="1"/>
  <c r="W23" i="6"/>
  <c r="V23" i="6"/>
  <c r="V22" i="6"/>
  <c r="X22" i="6"/>
  <c r="W22" i="6"/>
  <c r="W18" i="6"/>
  <c r="X18" i="6"/>
  <c r="V18" i="6"/>
  <c r="F35" i="6" l="1"/>
  <c r="F34" i="6" s="1"/>
  <c r="L35" i="6" l="1"/>
  <c r="N34" i="6"/>
  <c r="N35" i="6"/>
  <c r="M35" i="6"/>
  <c r="M34" i="6" l="1"/>
  <c r="L34" i="6"/>
  <c r="N42" i="4"/>
  <c r="AC18" i="6" l="1"/>
  <c r="F26" i="6" l="1"/>
  <c r="M26" i="6" s="1"/>
  <c r="F25" i="6"/>
  <c r="L25" i="6" s="1"/>
  <c r="F23" i="6"/>
  <c r="N23" i="6" s="1"/>
  <c r="F22" i="6"/>
  <c r="M22" i="6" s="1"/>
  <c r="F21" i="6"/>
  <c r="L21" i="6" s="1"/>
  <c r="F20" i="6"/>
  <c r="L20" i="6" s="1"/>
  <c r="F19" i="6"/>
  <c r="L19" i="6" s="1"/>
  <c r="Y18" i="6"/>
  <c r="Z18" i="6"/>
  <c r="M23" i="6" l="1"/>
  <c r="N25" i="6"/>
  <c r="N21" i="6"/>
  <c r="M20" i="6"/>
  <c r="N20" i="6"/>
  <c r="M19" i="6"/>
  <c r="N19" i="6"/>
  <c r="L26" i="6"/>
  <c r="L22" i="6"/>
  <c r="F18" i="6"/>
  <c r="L18" i="6" s="1"/>
  <c r="N26" i="6"/>
  <c r="M25" i="6"/>
  <c r="N22" i="6"/>
  <c r="M21" i="6"/>
  <c r="L23" i="6"/>
  <c r="N18" i="6" l="1"/>
  <c r="M18" i="6"/>
  <c r="N60" i="4"/>
  <c r="N58" i="4"/>
  <c r="N57" i="4"/>
  <c r="N56" i="4"/>
  <c r="N55" i="4"/>
  <c r="N54" i="4"/>
  <c r="N53" i="4"/>
  <c r="N52" i="4"/>
  <c r="N51" i="4"/>
  <c r="N50" i="4"/>
  <c r="N48" i="4"/>
  <c r="N47" i="4"/>
  <c r="N46" i="4"/>
  <c r="N45" i="4"/>
  <c r="N44" i="4"/>
  <c r="N43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6" i="4"/>
  <c r="N25" i="4"/>
  <c r="N24" i="4"/>
  <c r="N23" i="4"/>
  <c r="N22" i="4"/>
  <c r="N20" i="4"/>
  <c r="F60" i="4"/>
  <c r="L60" i="4" s="1"/>
  <c r="F59" i="4"/>
  <c r="K59" i="4" s="1"/>
  <c r="F58" i="4"/>
  <c r="L58" i="4" s="1"/>
  <c r="F57" i="4"/>
  <c r="K57" i="4" s="1"/>
  <c r="F56" i="4"/>
  <c r="L56" i="4" s="1"/>
  <c r="F55" i="4"/>
  <c r="K55" i="4" s="1"/>
  <c r="F54" i="4"/>
  <c r="L54" i="4" s="1"/>
  <c r="F53" i="4"/>
  <c r="K53" i="4" s="1"/>
  <c r="F52" i="4"/>
  <c r="L52" i="4" s="1"/>
  <c r="F51" i="4"/>
  <c r="K51" i="4" s="1"/>
  <c r="F50" i="4"/>
  <c r="L50" i="4" s="1"/>
  <c r="F49" i="4"/>
  <c r="K49" i="4" s="1"/>
  <c r="F48" i="4"/>
  <c r="L48" i="4" s="1"/>
  <c r="F47" i="4"/>
  <c r="K47" i="4" s="1"/>
  <c r="F46" i="4"/>
  <c r="J46" i="4" s="1"/>
  <c r="F45" i="4"/>
  <c r="K45" i="4" s="1"/>
  <c r="F44" i="4"/>
  <c r="L44" i="4" s="1"/>
  <c r="F43" i="4"/>
  <c r="K43" i="4" s="1"/>
  <c r="F42" i="4"/>
  <c r="L42" i="4" s="1"/>
  <c r="F41" i="4"/>
  <c r="K41" i="4" s="1"/>
  <c r="F40" i="4"/>
  <c r="L40" i="4" s="1"/>
  <c r="F39" i="4"/>
  <c r="K39" i="4" s="1"/>
  <c r="F38" i="4"/>
  <c r="K38" i="4" s="1"/>
  <c r="F37" i="4"/>
  <c r="K37" i="4" s="1"/>
  <c r="F36" i="4"/>
  <c r="L36" i="4" s="1"/>
  <c r="F35" i="4"/>
  <c r="K35" i="4" s="1"/>
  <c r="F34" i="4"/>
  <c r="L34" i="4" s="1"/>
  <c r="F33" i="4"/>
  <c r="K33" i="4" s="1"/>
  <c r="F32" i="4"/>
  <c r="L32" i="4" s="1"/>
  <c r="F31" i="4"/>
  <c r="K31" i="4" s="1"/>
  <c r="F30" i="4"/>
  <c r="J30" i="4" s="1"/>
  <c r="F29" i="4"/>
  <c r="K29" i="4" s="1"/>
  <c r="F28" i="4"/>
  <c r="L28" i="4" s="1"/>
  <c r="F27" i="4"/>
  <c r="K27" i="4" s="1"/>
  <c r="F26" i="4"/>
  <c r="K26" i="4" s="1"/>
  <c r="F25" i="4"/>
  <c r="K25" i="4" s="1"/>
  <c r="F24" i="4"/>
  <c r="L24" i="4" s="1"/>
  <c r="F23" i="4"/>
  <c r="K23" i="4" s="1"/>
  <c r="F22" i="4"/>
  <c r="K22" i="4" s="1"/>
  <c r="F21" i="4"/>
  <c r="K21" i="4" s="1"/>
  <c r="F20" i="4"/>
  <c r="L20" i="4" s="1"/>
  <c r="J54" i="4"/>
  <c r="T30" i="4" l="1"/>
  <c r="S30" i="4"/>
  <c r="R30" i="4"/>
  <c r="T56" i="4"/>
  <c r="S56" i="4"/>
  <c r="R56" i="4"/>
  <c r="T24" i="4"/>
  <c r="S24" i="4"/>
  <c r="R24" i="4"/>
  <c r="T31" i="4"/>
  <c r="S31" i="4"/>
  <c r="R31" i="4"/>
  <c r="T37" i="4"/>
  <c r="S37" i="4"/>
  <c r="R37" i="4"/>
  <c r="T44" i="4"/>
  <c r="S44" i="4"/>
  <c r="R44" i="4"/>
  <c r="T51" i="4"/>
  <c r="S51" i="4"/>
  <c r="R51" i="4"/>
  <c r="T57" i="4"/>
  <c r="S57" i="4"/>
  <c r="R57" i="4"/>
  <c r="T32" i="4"/>
  <c r="S32" i="4"/>
  <c r="R32" i="4"/>
  <c r="T58" i="4"/>
  <c r="S58" i="4"/>
  <c r="R58" i="4"/>
  <c r="T50" i="4"/>
  <c r="S50" i="4"/>
  <c r="R50" i="4"/>
  <c r="T38" i="4"/>
  <c r="S38" i="4"/>
  <c r="R38" i="4"/>
  <c r="T26" i="4"/>
  <c r="S26" i="4"/>
  <c r="R26" i="4"/>
  <c r="T33" i="4"/>
  <c r="S33" i="4"/>
  <c r="R33" i="4"/>
  <c r="T39" i="4"/>
  <c r="S39" i="4"/>
  <c r="R39" i="4"/>
  <c r="T46" i="4"/>
  <c r="S46" i="4"/>
  <c r="R46" i="4"/>
  <c r="T60" i="4"/>
  <c r="S60" i="4"/>
  <c r="R60" i="4"/>
  <c r="T23" i="4"/>
  <c r="S23" i="4"/>
  <c r="R23" i="4"/>
  <c r="T43" i="4"/>
  <c r="S43" i="4"/>
  <c r="R43" i="4"/>
  <c r="T25" i="4"/>
  <c r="S25" i="4"/>
  <c r="R25" i="4"/>
  <c r="N19" i="4"/>
  <c r="R20" i="4"/>
  <c r="T20" i="4"/>
  <c r="S20" i="4"/>
  <c r="T34" i="4"/>
  <c r="S34" i="4"/>
  <c r="R34" i="4"/>
  <c r="T40" i="4"/>
  <c r="S40" i="4"/>
  <c r="R40" i="4"/>
  <c r="T47" i="4"/>
  <c r="S47" i="4"/>
  <c r="R47" i="4"/>
  <c r="T54" i="4"/>
  <c r="S54" i="4"/>
  <c r="R54" i="4"/>
  <c r="T36" i="4"/>
  <c r="S36" i="4"/>
  <c r="R36" i="4"/>
  <c r="T52" i="4"/>
  <c r="S52" i="4"/>
  <c r="R52" i="4"/>
  <c r="T28" i="4"/>
  <c r="S28" i="4"/>
  <c r="R28" i="4"/>
  <c r="T22" i="4"/>
  <c r="S22" i="4"/>
  <c r="R22" i="4"/>
  <c r="T29" i="4"/>
  <c r="S29" i="4"/>
  <c r="R29" i="4"/>
  <c r="T35" i="4"/>
  <c r="S35" i="4"/>
  <c r="R35" i="4"/>
  <c r="T48" i="4"/>
  <c r="S48" i="4"/>
  <c r="R48" i="4"/>
  <c r="T55" i="4"/>
  <c r="S55" i="4"/>
  <c r="R55" i="4"/>
  <c r="L33" i="4"/>
  <c r="J45" i="4"/>
  <c r="L45" i="4"/>
  <c r="J49" i="4"/>
  <c r="L29" i="4"/>
  <c r="J50" i="4"/>
  <c r="L22" i="4"/>
  <c r="J58" i="4"/>
  <c r="K58" i="4"/>
  <c r="L57" i="4"/>
  <c r="K54" i="4"/>
  <c r="J53" i="4"/>
  <c r="K50" i="4"/>
  <c r="L49" i="4"/>
  <c r="K42" i="4"/>
  <c r="J42" i="4"/>
  <c r="L41" i="4"/>
  <c r="J38" i="4"/>
  <c r="L38" i="4"/>
  <c r="J37" i="4"/>
  <c r="J34" i="4"/>
  <c r="K34" i="4"/>
  <c r="J33" i="4"/>
  <c r="L30" i="4"/>
  <c r="K30" i="4"/>
  <c r="J29" i="4"/>
  <c r="L26" i="4"/>
  <c r="J26" i="4"/>
  <c r="L25" i="4"/>
  <c r="J22" i="4"/>
  <c r="L21" i="4"/>
  <c r="J20" i="4"/>
  <c r="K46" i="4"/>
  <c r="L46" i="4"/>
  <c r="J25" i="4"/>
  <c r="L37" i="4"/>
  <c r="J41" i="4"/>
  <c r="L53" i="4"/>
  <c r="J57" i="4"/>
  <c r="J23" i="4"/>
  <c r="L31" i="4"/>
  <c r="L39" i="4"/>
  <c r="L43" i="4"/>
  <c r="L47" i="4"/>
  <c r="L51" i="4"/>
  <c r="L55" i="4"/>
  <c r="K20" i="4"/>
  <c r="J24" i="4"/>
  <c r="J28" i="4"/>
  <c r="J32" i="4"/>
  <c r="J36" i="4"/>
  <c r="J40" i="4"/>
  <c r="J44" i="4"/>
  <c r="J48" i="4"/>
  <c r="J52" i="4"/>
  <c r="J56" i="4"/>
  <c r="J60" i="4"/>
  <c r="J21" i="4"/>
  <c r="K24" i="4"/>
  <c r="K28" i="4"/>
  <c r="K32" i="4"/>
  <c r="K36" i="4"/>
  <c r="K40" i="4"/>
  <c r="K44" i="4"/>
  <c r="K48" i="4"/>
  <c r="K52" i="4"/>
  <c r="K56" i="4"/>
  <c r="K60" i="4"/>
  <c r="L23" i="4"/>
  <c r="L27" i="4"/>
  <c r="L35" i="4"/>
  <c r="L59" i="4"/>
  <c r="J27" i="4"/>
  <c r="J31" i="4"/>
  <c r="J35" i="4"/>
  <c r="J39" i="4"/>
  <c r="J43" i="4"/>
  <c r="J47" i="4"/>
  <c r="J51" i="4"/>
  <c r="J55" i="4"/>
  <c r="J59" i="4"/>
  <c r="S19" i="4" l="1"/>
  <c r="M19" i="3"/>
  <c r="N19" i="3" l="1"/>
  <c r="M19" i="4" l="1"/>
  <c r="C20" i="4" l="1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D39" i="4"/>
  <c r="D40" i="4"/>
  <c r="D41" i="4"/>
  <c r="D42" i="4"/>
  <c r="D43" i="4"/>
  <c r="D45" i="4"/>
  <c r="D46" i="4"/>
  <c r="D47" i="4"/>
  <c r="D48" i="4"/>
  <c r="D49" i="4"/>
  <c r="D50" i="4"/>
  <c r="D51" i="4"/>
  <c r="D54" i="4"/>
  <c r="D55" i="4"/>
  <c r="D56" i="4"/>
  <c r="D57" i="4"/>
  <c r="D58" i="4"/>
  <c r="D59" i="4"/>
  <c r="D60" i="4"/>
  <c r="W19" i="4" l="1"/>
  <c r="Q19" i="4"/>
  <c r="T19" i="4" s="1"/>
  <c r="O19" i="4"/>
  <c r="R19" i="4" s="1"/>
  <c r="X19" i="4"/>
  <c r="I19" i="4"/>
  <c r="F19" i="3"/>
  <c r="L19" i="3" l="1"/>
  <c r="K19" i="3"/>
  <c r="J19" i="3"/>
  <c r="L19" i="4" l="1"/>
  <c r="K19" i="4"/>
  <c r="J19" i="4"/>
  <c r="K18" i="3"/>
  <c r="L18" i="3" l="1"/>
  <c r="J18" i="3"/>
</calcChain>
</file>

<file path=xl/sharedStrings.xml><?xml version="1.0" encoding="utf-8"?>
<sst xmlns="http://schemas.openxmlformats.org/spreadsheetml/2006/main" count="476" uniqueCount="168">
  <si>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</si>
  <si>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</si>
  <si>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</si>
  <si>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Субсидии на софинансирование капитальных вложений в объекты муниципальной собственности</t>
  </si>
  <si>
    <t>тыс. кв. м</t>
  </si>
  <si>
    <t>г.Оренбург</t>
  </si>
  <si>
    <t>в том числе за счет:</t>
  </si>
  <si>
    <t>всего</t>
  </si>
  <si>
    <t>значение</t>
  </si>
  <si>
    <t>единица измерения</t>
  </si>
  <si>
    <t>наименование показателя результативности (контрольного события)</t>
  </si>
  <si>
    <t>кассовые расходы</t>
  </si>
  <si>
    <t>причины недостижения</t>
  </si>
  <si>
    <t>фактическое достижение значения на отчетную дату</t>
  </si>
  <si>
    <t>доля софинансиро-вания за счет средств (процентов)</t>
  </si>
  <si>
    <t>объем средств (тыс. рублей)</t>
  </si>
  <si>
    <t>Показатель результативности</t>
  </si>
  <si>
    <t>Фактически</t>
  </si>
  <si>
    <t>Предусмотрено соглашением</t>
  </si>
  <si>
    <t>Реквизиты соглашения о предоставлении субсидии (дата и номер), наименование федерального органа исполнительной власти и органа исполнительной власти Оренбургской области</t>
  </si>
  <si>
    <t>Наименование муниципального образования</t>
  </si>
  <si>
    <t>№ п/п</t>
  </si>
  <si>
    <t>Наименование субсидии</t>
  </si>
  <si>
    <t>целевых показателей результативности использования межбюджетных субсидий (контрольных событий)</t>
  </si>
  <si>
    <t>об оценке достижения органами местного самоуправления</t>
  </si>
  <si>
    <t>Отчет</t>
  </si>
  <si>
    <t>предусмотрено соглашением о предоставлении субсидии</t>
  </si>
  <si>
    <r>
      <t>перечис-ленный в МБ</t>
    </r>
    <r>
      <rPr>
        <vertAlign val="superscript"/>
        <sz val="7.5"/>
        <rFont val="Times New Roman"/>
        <family val="1"/>
        <charset val="204"/>
      </rPr>
      <t>3)</t>
    </r>
    <r>
      <rPr>
        <sz val="7.5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</si>
  <si>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7.5"/>
        <rFont val="Times New Roman"/>
        <family val="1"/>
        <charset val="204"/>
      </rPr>
      <t>1)</t>
    </r>
  </si>
  <si>
    <r>
      <t>ОБ</t>
    </r>
    <r>
      <rPr>
        <vertAlign val="superscript"/>
        <sz val="7.5"/>
        <rFont val="Times New Roman"/>
        <family val="1"/>
        <charset val="204"/>
      </rPr>
      <t>2)</t>
    </r>
  </si>
  <si>
    <r>
      <t>МБ</t>
    </r>
    <r>
      <rPr>
        <vertAlign val="superscript"/>
        <sz val="7.5"/>
        <rFont val="Times New Roman"/>
        <family val="1"/>
        <charset val="204"/>
      </rPr>
      <t>3)</t>
    </r>
  </si>
  <si>
    <r>
      <t>перечис-ленный в МБ</t>
    </r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</si>
  <si>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8"/>
        <rFont val="Times New Roman"/>
        <family val="1"/>
        <charset val="204"/>
      </rPr>
      <t>1)</t>
    </r>
  </si>
  <si>
    <r>
      <t>ОБ</t>
    </r>
    <r>
      <rPr>
        <vertAlign val="superscript"/>
        <sz val="8"/>
        <rFont val="Times New Roman"/>
        <family val="1"/>
        <charset val="204"/>
      </rPr>
      <t>2)</t>
    </r>
  </si>
  <si>
    <r>
      <t>МБ</t>
    </r>
    <r>
      <rPr>
        <vertAlign val="superscript"/>
        <sz val="8"/>
        <rFont val="Times New Roman"/>
        <family val="1"/>
        <charset val="204"/>
      </rPr>
      <t>3)</t>
    </r>
  </si>
  <si>
    <t>ВСЕГО</t>
  </si>
  <si>
    <t>Новосергеевский район</t>
  </si>
  <si>
    <t>доля софинансирования за счет средств (процентов)</t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</si>
  <si>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>Средства федерального бюджета</t>
    </r>
  </si>
  <si>
    <t>Таблица 13</t>
  </si>
  <si>
    <t>шт</t>
  </si>
  <si>
    <t>Свидетельство о праве на получение соц.выплаты</t>
  </si>
  <si>
    <t>Свидетельство о праве на получение соц. выплаты</t>
  </si>
  <si>
    <t>Кваркенский район</t>
  </si>
  <si>
    <t>Светлинский район</t>
  </si>
  <si>
    <t>Северный район</t>
  </si>
  <si>
    <t>Субсидия на реализацию мероприятий по обеспечению жильем молодых семей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</si>
  <si>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с привлечением финансовой поддержки за счет средств Фонда содействия реформированию жилищно-коммунального хозяйства</t>
  </si>
  <si>
    <t>Гайский городской округ</t>
  </si>
  <si>
    <t>г. Медногорск</t>
  </si>
  <si>
    <t>г. Оренбург</t>
  </si>
  <si>
    <t>г. Орск</t>
  </si>
  <si>
    <t>г. Бугуруслан</t>
  </si>
  <si>
    <t>Подпрограмма 7 «Обеспечение жильем молодых семей в Оренбургской области»</t>
  </si>
  <si>
    <t>Подпрограмма 6 «Переселение граждан из аварийного жилищного фонда Оренбургской области»</t>
  </si>
  <si>
    <t>Саракташский поссовет Саракташского района</t>
  </si>
  <si>
    <t>Сорочинский городской округ</t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</si>
  <si>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Средства областного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</si>
  <si>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местных бюджетов</t>
    </r>
  </si>
  <si>
    <t>Министерство строительства, жилищно-коммунального, дорожного хозяйства и транспорта Оренбургской области</t>
  </si>
  <si>
    <r>
      <t>ФЖКХ</t>
    </r>
    <r>
      <rPr>
        <vertAlign val="superscript"/>
        <sz val="8"/>
        <rFont val="Times New Roman"/>
        <family val="1"/>
        <charset val="204"/>
      </rPr>
      <t>2)</t>
    </r>
  </si>
  <si>
    <r>
      <t>перечис-ленный в МБ4</t>
    </r>
    <r>
      <rPr>
        <vertAlign val="superscript"/>
        <sz val="8"/>
        <rFont val="Times New Roman"/>
        <family val="1"/>
        <charset val="204"/>
      </rPr>
      <t>)</t>
    </r>
    <r>
      <rPr>
        <sz val="8"/>
        <rFont val="Times New Roman"/>
        <family val="1"/>
        <charset val="204"/>
      </rPr>
      <t xml:space="preserve"> - всего</t>
    </r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</si>
  <si>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 xml:space="preserve">Средства федерального бюджета </t>
    </r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</si>
  <si>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 Средства государственной корпорации - Фонда содействия реформированию ЖКХ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</si>
  <si>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областного бюджета.</t>
    </r>
  </si>
  <si>
    <r>
      <rPr>
        <vertAlign val="superscript"/>
        <sz val="8"/>
        <rFont val="Times New Roman"/>
        <family val="1"/>
        <charset val="204"/>
      </rPr>
      <t>4)</t>
    </r>
    <r>
      <rPr>
        <sz val="8"/>
        <rFont val="Times New Roman"/>
        <family val="1"/>
        <charset val="204"/>
      </rPr>
      <t xml:space="preserve"> Средства местных бюджетов.</t>
    </r>
  </si>
  <si>
    <r>
      <rPr>
        <vertAlign val="superscript"/>
        <sz val="8"/>
        <rFont val="Times New Roman"/>
        <family val="1"/>
        <charset val="204"/>
      </rPr>
      <t>5)</t>
    </r>
    <r>
      <rPr>
        <sz val="8"/>
        <rFont val="Times New Roman"/>
        <family val="1"/>
        <charset val="204"/>
      </rPr>
      <t xml:space="preserve"> В части переселения граждан из домов блокированной застройки, признанных аварийными до 1 января 2017 года</t>
    </r>
  </si>
  <si>
    <r>
      <t>ОБ</t>
    </r>
    <r>
      <rPr>
        <vertAlign val="superscript"/>
        <sz val="8"/>
        <rFont val="Times New Roman"/>
        <family val="1"/>
        <charset val="204"/>
      </rPr>
      <t>3)</t>
    </r>
  </si>
  <si>
    <r>
      <t>МБ</t>
    </r>
    <r>
      <rPr>
        <vertAlign val="superscript"/>
        <sz val="8"/>
        <rFont val="Times New Roman"/>
        <family val="1"/>
        <charset val="204"/>
      </rPr>
      <t>4)</t>
    </r>
  </si>
  <si>
    <t>Красногвардейский сельсовет Бузулукский район</t>
  </si>
  <si>
    <t>Кардиаловский сельсовет Илекского района</t>
  </si>
  <si>
    <t>Подпрограмма 3 «Развитие системы градорегулирования в Оренбургской области»</t>
  </si>
  <si>
    <t>Оказание содействия муниципальным образованиям в подготовке документов в области градостроительной деятельности</t>
  </si>
  <si>
    <t xml:space="preserve">№ 231-с  от 27.02.2020  ОИВ - минстрой Оренбургской области         </t>
  </si>
  <si>
    <t>единица</t>
  </si>
  <si>
    <r>
      <rPr>
        <vertAlign val="superscript"/>
        <sz val="8"/>
        <rFont val="Times New Roman"/>
        <family val="1"/>
        <charset val="204"/>
      </rPr>
      <t>1)</t>
    </r>
    <r>
      <rPr>
        <sz val="8"/>
        <rFont val="Times New Roman"/>
        <family val="1"/>
        <charset val="204"/>
      </rPr>
      <t xml:space="preserve"> Средства федерального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</si>
  <si>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местного бюджета</t>
    </r>
  </si>
  <si>
    <t>подготовленный проект</t>
  </si>
  <si>
    <t>шт.</t>
  </si>
  <si>
    <t>будет достигнуто по итогам года</t>
  </si>
  <si>
    <t>будет достигнуто в 4 квартале 2020 года</t>
  </si>
  <si>
    <r>
      <rPr>
        <vertAlign val="superscript"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 В части переселения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  </r>
  </si>
  <si>
    <r>
      <t>значение</t>
    </r>
    <r>
      <rPr>
        <vertAlign val="superscript"/>
        <sz val="8"/>
        <rFont val="Times New Roman"/>
        <family val="1"/>
        <charset val="204"/>
      </rPr>
      <t>7)</t>
    </r>
  </si>
  <si>
    <r>
      <rPr>
        <vertAlign val="superscript"/>
        <sz val="8"/>
        <rFont val="Times New Roman"/>
        <family val="1"/>
        <charset val="204"/>
      </rPr>
      <t>7)</t>
    </r>
    <r>
      <rPr>
        <sz val="8"/>
        <rFont val="Times New Roman"/>
        <family val="1"/>
        <charset val="204"/>
      </rPr>
      <t xml:space="preserve"> Целевой показатель в 2020 году для Оренбургской области установлен 11,78 тыс.кв.метров, он складывается из выполнения целевого показателя в 2020 году (8,86 тыс. кв. метров) и перевыполнения целевого показателя 2019 года 2,92 тыс. кв. метров</t>
    </r>
  </si>
  <si>
    <t>по состоянию на 30 июня 2021 года</t>
  </si>
  <si>
    <t>Подпрограмма 1 «Инфраструктурное обеспечение земельных участков в целях жилищного строительства»</t>
  </si>
  <si>
    <t xml:space="preserve">№ 351-с от 26.02.2021, ОИВ - минстрой Оренбургской области       </t>
  </si>
  <si>
    <t xml:space="preserve">№ 350-с от 26.02.2021, ОИВ - минстрой Оренбургской области       </t>
  </si>
  <si>
    <t>Кувандыкский городской округ</t>
  </si>
  <si>
    <t xml:space="preserve">№ 352-с от 26.02.2021, ОИВ - минстрой Оренбургской области       </t>
  </si>
  <si>
    <t xml:space="preserve">№ 354-с от 26.02.2021, ОИВ - минстрой Оренбургской области       </t>
  </si>
  <si>
    <t>Соль-Илецкий городской округ</t>
  </si>
  <si>
    <t xml:space="preserve">№ 353-с от 26.02.2021, ОИВ - минстрой Оренбургской области       </t>
  </si>
  <si>
    <t>№ 300-с от 27.02.2020, № 5 от 17.03.2021 ОИВ - минстрой Оренбургской области</t>
  </si>
  <si>
    <t>будет достигнуто в 4 квартале 2021 года</t>
  </si>
  <si>
    <t>№ 486-с от 19.03.2020, № 4 от 11.02.2021 ОИВ - минстрой Оренбургской области</t>
  </si>
  <si>
    <t>Количество кв. метров расселенного непригодного для проживания жилищного фонда</t>
  </si>
  <si>
    <t>№ 302-с от 27.02.2020, № 4 от 11.02.2021 ОИВ - минстрой Оренбургской области</t>
  </si>
  <si>
    <t>№ 321-с от 01.07.2019, № 7 от 17.03.2021 ОИВ - минстрой Оренбургской области</t>
  </si>
  <si>
    <t>№ 325-с от 01.07.2019, № 7 от 17.03.2021 ОИВ - минстрой Оренбургской области</t>
  </si>
  <si>
    <t>№ 320-с от 01.07.2019, № 7 от 17.03.2021 ОИВ - минстрой Оренбургской области</t>
  </si>
  <si>
    <t>Коминтерновский сельсовет Кваркенского района</t>
  </si>
  <si>
    <t>№ 526-с от 29.12.2020 ОИВ - минстрой Оренбургской области</t>
  </si>
  <si>
    <t>Красноярский поссовет Кваркенского района</t>
  </si>
  <si>
    <t>№ 323-с от 01.07.2019, № 2 от 29.12.2020 ОИВ - минстрой Оренбургской области</t>
  </si>
  <si>
    <t>Новооренбургский сельсовет Кваркенского района</t>
  </si>
  <si>
    <t>№ 527-с от 29.12.2020, № 2 от 17.03.2021  ОИВ - минстрой Оренбургской области</t>
  </si>
  <si>
    <t>Светлинский поссовет Светлинского района</t>
  </si>
  <si>
    <t>№ 529-с от 29.12.2020, № 2 от 17.03.2021   ОИВ - минстрой Оренбургской области</t>
  </si>
  <si>
    <t>№ 528-с от 29.12.2020, № 2 от 17.03.2021 ОИВ - минстрой Оренбургской области</t>
  </si>
  <si>
    <t>Кировский сельсовет Кваркенского района</t>
  </si>
  <si>
    <t>№ 324-с от 01.07.2019, № 3 от 11.02.2021 ОИВ - минстрой Оренбургской области</t>
  </si>
  <si>
    <t>Адамовский поссовет Адамовского района</t>
  </si>
  <si>
    <t>№ 525-с от 29.12.2020, № 1 от 11.02.2021 ОИВ - минстрой Оренбургской области</t>
  </si>
  <si>
    <t>Нераспределенный остаток</t>
  </si>
  <si>
    <t>№ 319-с от 01.07.2019, № 7 от 17.03.2021 ОИВ - минстрой Оренбургской области</t>
  </si>
  <si>
    <t>№ 41-с от 12.02.2021 ОИВ - минстрой Оренбургской области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</si>
  <si>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фонда6</t>
    </r>
    <r>
      <rPr>
        <vertAlign val="superscript"/>
        <sz val="8"/>
        <rFont val="Times New Roman"/>
        <family val="1"/>
        <charset val="204"/>
      </rPr>
      <t xml:space="preserve">) </t>
    </r>
  </si>
  <si>
    <t>целевой показатель 2022 года</t>
  </si>
  <si>
    <t xml:space="preserve">№ 53704000-1-2021-003 от 22.01.2021        ФОИВ - Минстрой России, ОИВ - Департамент молодежной политики Оренбургской области       </t>
  </si>
  <si>
    <t xml:space="preserve">№ 53604000-1-2021-005 от 22.01.2021  ФОИВ - Минстрой России, ОИВ - Департамент молодежной политики Оренбургской области       </t>
  </si>
  <si>
    <t xml:space="preserve">№ 53605000-1-2021-002 от 22.01.2021  ФОИВ - Минстрой России, ОИВ - Департамент молодежной политики Оренбургской области       </t>
  </si>
  <si>
    <t xml:space="preserve">№ 53606000-1-2021-001 от 22.01.2021  ФОИВ - Минстрой России, ОИВ - Департамент молодежной политики Оренбургской области       </t>
  </si>
  <si>
    <t xml:space="preserve">№ 53607000-1-2021-004 от 22.01.2021  ФОИВ - Минстрой России, ОИВ - Департамент молодежной политики Оренбургской области       </t>
  </si>
  <si>
    <t xml:space="preserve">№ 53610000-1-2021-001 от 22.01.2021  ФОИВ - Минстрой России, ОИВ - Департамент молодежной политики Оренбургской области       </t>
  </si>
  <si>
    <t xml:space="preserve">№ 53611000-1-2021-001  от 22.01.2021  ФОИВ - Минстрой России, ОИВ - Департамент молодежной политики Оренбургской области                </t>
  </si>
  <si>
    <t xml:space="preserve">№ 53612000-1-2021-001 от 22.01.2021  ФОИВ - Минстрой России, ОИВ - Департамент молодежной политики Оренбургской области               </t>
  </si>
  <si>
    <t xml:space="preserve">№ 53708000-1-2021-001 от 22.01.2021  ФОИВ - Минстрой России, ОИВ - Департамент молодежной политики Оренбургской области       </t>
  </si>
  <si>
    <t xml:space="preserve">№ 53712000-1-2021-001 от 22.01.2021  ФОИВ - Минстрой России, ОИВ - Департамент молодежной политики Оренбургской области       </t>
  </si>
  <si>
    <t xml:space="preserve">№ 53715000-1-2021-001 от 22.01.2021  ФОИВ - Минстрой России, ОИВ - Департамент молодежной политики Оренбургской области       </t>
  </si>
  <si>
    <t xml:space="preserve">№ 53720000-1-2021-001 от 22.01.2021  ФОИВ - Минстрой России, ОИВ - Департамент молодежной политики Оренбургской области       </t>
  </si>
  <si>
    <t xml:space="preserve">№ 53701000-1-2021-011 от 22.01.2021  ФОИВ - Минстрой России, ОИВ - Департамент молодежной политики Оренбургской области       </t>
  </si>
  <si>
    <t xml:space="preserve">№ 53723000-1-2021-001 от 22.01.2021  ФОИВ - Минстрой России, ОИВ - Департамент молодежной политики Оренбургской области       </t>
  </si>
  <si>
    <t xml:space="preserve">№ 53713000-1-2021-002 от 22.01.2021  ФОИВ - Минстрой России, ОИВ - Департамент молодежной политики Оренбургской области       </t>
  </si>
  <si>
    <t xml:space="preserve">№ 53615000-1-2021-001 от 22.01.2021  ФОИВ - Минстрой России, ОИВ - Департамент молодежной политики Оренбургской области       </t>
  </si>
  <si>
    <t xml:space="preserve">№ 53617000-1-2021-001 от 22.01.2021  ФОИВ - Минстрой России, ОИВ - Департамент молодежной политики Оренбургской области       </t>
  </si>
  <si>
    <t xml:space="preserve">№ 53619000-1-2021-004 от 22.01.2021  ФОИВ - Минстрой России, ОИВ - Департамент молодежной политики Оренбургской области       </t>
  </si>
  <si>
    <t xml:space="preserve">№ 53622000-1-2021-001 от 22.01.2021  ФОИВ - Минстрой России, ОИВ - Департамент молодежной политики Оренбургской области       </t>
  </si>
  <si>
    <t xml:space="preserve">№ 53623000-1-2021-001 от 22.01.2021  ФОИВ - Минстрой России, ОИВ - Департамент молодежной политики Оренбургской области       </t>
  </si>
  <si>
    <t xml:space="preserve">№ 53714000-1-2021-003 от 22.01.2021  ФОИВ - Минстрой России, ОИВ - Департамент молодежной политики Оренбургской области       </t>
  </si>
  <si>
    <t xml:space="preserve">№ 53625000-1-2021-001 от 22.01.2021  ФОИВ - Минстрой России, ОИВ - Департамент молодежной политики Оренбургской области       </t>
  </si>
  <si>
    <t xml:space="preserve">№ 53627000-1-2021-001 от 22.01.2021  ФОИВ - Минстрой России, ОИВ - Департамент молодежной политики Оренбургской области       </t>
  </si>
  <si>
    <t xml:space="preserve">№ 53630000-1-2021-001 от 22.01.2021  ФОИВ - Минстрой России, ОИВ - Департамент молодежной политики Оренбургской области       </t>
  </si>
  <si>
    <t xml:space="preserve">№ 53631000-1-2021-004 от 22.01.2021  ФОИВ - Минстрой России, ОИВ - Департамент молодежной политики Оренбургской области       </t>
  </si>
  <si>
    <t xml:space="preserve">№ 53633000-1-2021-001 от 22.01.2021  ФОИВ - Минстрой России, ОИВ - Департамент молодежной политики Оренбургской области       </t>
  </si>
  <si>
    <t xml:space="preserve">№ 53634000-1-2021-002 от 22.01.2021  ФОИВ - Минстрой России, ОИВ - Департамент молодежной политики Оренбургской области       </t>
  </si>
  <si>
    <t xml:space="preserve">№ 53636000-1-2021-001 от 22.01.2021  ФОИВ - Минстрой России, ОИВ - Департамент молодежной политики Оренбургской области       </t>
  </si>
  <si>
    <t xml:space="preserve">№ 53637000-1-2021-001 от 22.01.2021  ФОИВ - Минстрой России, ОИВ - Департамент молодежной политики Оренбургской области       </t>
  </si>
  <si>
    <t xml:space="preserve">№ 53638000-1-2021-001 от 22.01.2021 ФОИВ - Минстрой России, ОИВ - Департамент молодежной политики Оренбургской области       </t>
  </si>
  <si>
    <t xml:space="preserve">№ 53640000-1-2021-001 от 22.01.2021 ФОИВ - Минстрой России, ОИВ - Департамент молодежной политики Оренбургской области       </t>
  </si>
  <si>
    <t xml:space="preserve">№ 53641000-1-2021-001 от 22.01.2021 ФОИВ - Минстрой России, ОИВ - Департамент молодежной политики Оренбургской области       </t>
  </si>
  <si>
    <t xml:space="preserve">№ 53642000-1-2021-001 от 22.01.2021 ФОИВ - Минстрой России, ОИВ - Департамент молодежной политики Оренбургской области       </t>
  </si>
  <si>
    <t xml:space="preserve">№ 53643000-1-2021-001 от 22.01.2021 ФОИВ - Минстрой России, ОИВ - Департамент молодежной политики Оренбургской области       </t>
  </si>
  <si>
    <t xml:space="preserve">№ 53725000-1-2021-002 от 22.01.2021  ФОИВ - Минстрой России, ОИВ - Департамент молодежной политики Оренбургской области       </t>
  </si>
  <si>
    <t xml:space="preserve">№ 53727000-1-2021-002 от 22.01.2021 ФОИВ - Минстрой России, ОИВ - Департамент молодежной политики Оренбургской области       </t>
  </si>
  <si>
    <t xml:space="preserve">№ 53651000-1-2021-002 от 22.01.2021  ФОИВ - Минстрой России, ОИВ - Департамент молодежной политики Оренбургской области       </t>
  </si>
  <si>
    <t xml:space="preserve">№ 53652000-1-2021-001 от 22.01.2021  ФОИВ - Минстрой России, ОИВ - Департамент молодежной политики Оренбургской области       </t>
  </si>
  <si>
    <t xml:space="preserve">№ 53653000-1-2021-001 от 22.01.2021  ФОИВ - Минстрой России, ОИВ - Департамент молодежной политики Оренбургской области       </t>
  </si>
  <si>
    <t xml:space="preserve">№ 53656000-1-2021-001 от 22.01.2021 ФОИВ - Минстрой России, ОИВ - Департамент молодежной политики Оренбургской области       </t>
  </si>
  <si>
    <t xml:space="preserve">№ 53732000-1-2021-002 от 22.01.2021  ФОИВ - Минстрой России, ОИВ - Департамент молодежной политики Оренбургской области       </t>
  </si>
  <si>
    <t>срок действия до 01.09.2021</t>
  </si>
  <si>
    <t>Илекский район</t>
  </si>
  <si>
    <t>№ 355-с от 26.02.2021 ОИВ - минстрой Оренбургской области</t>
  </si>
  <si>
    <t>Ввод в эксплуатацию</t>
  </si>
  <si>
    <t>плановое достижение показателя 2024 год</t>
  </si>
  <si>
    <t>№ 53701000-1-2021-009 от 22.01.2021 ОИВ - Минстрой России, минстрой Оренбургской области</t>
  </si>
  <si>
    <t>реализованы проекты по развитию территорий, расположенных в границах населенных пунктов, предусмтаривающих строительство жилья, которые включены в государственные программы субъектов Российской Федерации по развитию жилищного стриотельства</t>
  </si>
  <si>
    <t xml:space="preserve">единица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</si>
</sst>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Arial"/>
      <family val="2"/>
      <charset val="204"/>
    </font>
    <font>
      <b/>
      <sz val="10"/>
      <color indexed="62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3"/>
      <name val="Arial"/>
      <family val="2"/>
      <charset val="204"/>
    </font>
    <font>
      <sz val="10"/>
      <color indexed="19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8"/>
      <color indexed="62"/>
      <name val="Cambria"/>
      <family val="1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4" applyNumberFormat="0" applyAlignment="0" applyProtection="0"/>
    <xf numFmtId="0" fontId="12" fillId="14" borderId="15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4" applyNumberFormat="0" applyAlignment="0" applyProtection="0"/>
    <xf numFmtId="0" fontId="19" fillId="0" borderId="19" applyNumberFormat="0" applyFill="0" applyAlignment="0" applyProtection="0"/>
    <xf numFmtId="0" fontId="20" fillId="18" borderId="0" applyNumberFormat="0" applyBorder="0" applyAlignment="0" applyProtection="0"/>
    <xf numFmtId="0" fontId="8" fillId="5" borderId="20" applyNumberFormat="0" applyFont="0" applyAlignment="0" applyProtection="0"/>
    <xf numFmtId="0" fontId="21" fillId="1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>
      <alignment vertical="center" wrapText="1"/>
    </xf>
    <xf numFmtId="2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2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2" fillId="3" borderId="2" xfId="43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" fontId="3" fillId="3" borderId="2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40;&#1057;&#1058;&#1071;/&#1086;&#1090;&#1095;&#1077;&#1090;%20&#1087;&#1086;%20&#1043;&#1055;/1%20&#1087;&#1086;&#1083;&#1091;&#1075;&#1086;&#1076;&#1080;&#1077;%202018/2%20&#1086;&#1090;&#1074;&#1077;&#1090;&#1099;%20&#1086;&#1090;%20&#1089;&#1086;&#1080;&#1089;&#1087;&#1086;&#1083;&#1085;&#1080;&#1090;&#1077;&#1083;&#1077;&#1081;/7%20-%20&#1076;&#1077;&#1087;&#1072;&#1088;&#1090;&#1072;&#1084;&#1077;&#1085;&#1090;%20&#1084;&#1086;&#1083;&#1086;&#1076;.%20&#1087;&#1086;&#1083;&#1080;&#1090;&#1080;&#1082;&#1080;/&#1087;&#1086;&#1087;&#1088;&#1072;&#1074;&#1082;&#1080;&#1058;&#1072;&#1073;&#1083;.%2012,%2013%20(&#1082;&#1086;&#1087;&#1080;&#1102;%20&#1074;%20&#1084;&#1080;&#1085;&#1092;&#1080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"/>
      <sheetName val="system"/>
      <sheetName val="formula"/>
      <sheetName val="format"/>
      <sheetName val="Лист0"/>
      <sheetName val="Табл. 12"/>
      <sheetName val="Табл. 13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</v>
          </cell>
          <cell r="D16" t="str">
            <v>Абдулинский г/о</v>
          </cell>
        </row>
        <row r="17">
          <cell r="C17">
            <v>2</v>
          </cell>
          <cell r="D17" t="str">
            <v>Адамовский район</v>
          </cell>
        </row>
        <row r="18">
          <cell r="C18">
            <v>3</v>
          </cell>
          <cell r="D18" t="str">
            <v>Акбулакский район</v>
          </cell>
        </row>
        <row r="19">
          <cell r="C19">
            <v>4</v>
          </cell>
          <cell r="D19" t="str">
            <v>Александровский район</v>
          </cell>
        </row>
        <row r="20">
          <cell r="C20">
            <v>5</v>
          </cell>
          <cell r="D20" t="str">
            <v>Асекеевский район</v>
          </cell>
        </row>
        <row r="21">
          <cell r="C21">
            <v>6</v>
          </cell>
          <cell r="D21" t="str">
            <v>Беляевский район</v>
          </cell>
        </row>
        <row r="22">
          <cell r="C22">
            <v>7</v>
          </cell>
          <cell r="D22" t="str">
            <v>Бугурусланский район</v>
          </cell>
        </row>
        <row r="23">
          <cell r="C23">
            <v>8</v>
          </cell>
          <cell r="D23" t="str">
            <v>Бузулукский район</v>
          </cell>
        </row>
        <row r="24">
          <cell r="C24">
            <v>9</v>
          </cell>
          <cell r="D24" t="str">
            <v>г. Бугуруслан</v>
          </cell>
        </row>
        <row r="25">
          <cell r="C25">
            <v>10</v>
          </cell>
          <cell r="D25" t="str">
            <v>г. Бузулук</v>
          </cell>
        </row>
        <row r="26">
          <cell r="C26">
            <v>11</v>
          </cell>
          <cell r="D26" t="str">
            <v>г. Медногорск</v>
          </cell>
        </row>
        <row r="27">
          <cell r="C27">
            <v>12</v>
          </cell>
          <cell r="D27" t="str">
            <v>г. Новотроицк</v>
          </cell>
        </row>
        <row r="28">
          <cell r="C28">
            <v>13</v>
          </cell>
          <cell r="D28" t="str">
            <v>г. Оренбург</v>
          </cell>
        </row>
        <row r="29">
          <cell r="C29">
            <v>14</v>
          </cell>
          <cell r="D29" t="str">
            <v>г. Орск</v>
          </cell>
        </row>
        <row r="30">
          <cell r="C30">
            <v>15</v>
          </cell>
          <cell r="D30" t="str">
            <v>Гайский г/о</v>
          </cell>
        </row>
        <row r="31">
          <cell r="C31">
            <v>16</v>
          </cell>
          <cell r="D31" t="str">
            <v>Грачёвский район</v>
          </cell>
        </row>
        <row r="32">
          <cell r="C32">
            <v>17</v>
          </cell>
          <cell r="D32" t="str">
            <v>Домбаровский район</v>
          </cell>
        </row>
        <row r="33">
          <cell r="C33">
            <v>18</v>
          </cell>
          <cell r="D33" t="str">
            <v>Илекский район</v>
          </cell>
        </row>
        <row r="34">
          <cell r="D34" t="str">
            <v>Красногвардейский район</v>
          </cell>
        </row>
        <row r="35">
          <cell r="D35" t="str">
            <v>Кувандыкский г/о</v>
          </cell>
        </row>
        <row r="36">
          <cell r="D36" t="str">
            <v>Курманаевский район</v>
          </cell>
        </row>
        <row r="37">
          <cell r="D37" t="str">
            <v>Матвеевский район</v>
          </cell>
        </row>
        <row r="38">
          <cell r="D38" t="str">
            <v>Новоорский район</v>
          </cell>
        </row>
        <row r="40">
          <cell r="D40" t="str">
            <v>Октябрьский район</v>
          </cell>
        </row>
        <row r="41">
          <cell r="D41" t="str">
            <v>Оренбургский район</v>
          </cell>
        </row>
        <row r="42">
          <cell r="D42" t="str">
            <v>Первомайский район</v>
          </cell>
        </row>
        <row r="43">
          <cell r="D43" t="str">
            <v>Переволоцкий район</v>
          </cell>
        </row>
        <row r="44">
          <cell r="D44" t="str">
            <v>Пономарёвский район</v>
          </cell>
        </row>
        <row r="45">
          <cell r="D45" t="str">
            <v>Сакмарский район</v>
          </cell>
        </row>
        <row r="46">
          <cell r="D46" t="str">
            <v>Саракташский район</v>
          </cell>
        </row>
        <row r="47">
          <cell r="D47" t="str">
            <v>Соль-Илецкий  г/о</v>
          </cell>
        </row>
        <row r="48">
          <cell r="D48" t="str">
            <v>Сорочинский г/о</v>
          </cell>
        </row>
        <row r="49">
          <cell r="D49" t="str">
            <v>Ташлинский район</v>
          </cell>
        </row>
        <row r="50">
          <cell r="D50" t="str">
            <v>Тоцкий район</v>
          </cell>
        </row>
        <row r="51">
          <cell r="D51" t="str">
            <v>Тюльганский район</v>
          </cell>
        </row>
        <row r="52">
          <cell r="D52" t="str">
            <v>Шарлыкский район</v>
          </cell>
        </row>
        <row r="53">
          <cell r="D53" t="str">
            <v>Ясненский г/о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49"/>
  <sheetViews>
    <sheetView workbookViewId="0">
      <pane ySplit="17" topLeftCell="A57" activePane="bottomLeft" state="frozen"/>
      <selection pane="bottomLeft" activeCell="U61" sqref="U61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2.28515625" style="1" customWidth="1"/>
    <col min="5" max="5" width="28.4257812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2" width="4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7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5" style="8" customWidth="1"/>
    <col min="26" max="16384" width="8.85546875" style="1"/>
  </cols>
  <sheetData>
    <row r="1" spans="1:25" x14ac:dyDescent="0.25">
      <c r="X1" s="87" t="s">
        <v>39</v>
      </c>
      <c r="Y1" s="87"/>
    </row>
    <row r="3" spans="1:25" x14ac:dyDescent="0.25">
      <c r="A3" s="83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3.9" customHeight="1" x14ac:dyDescent="0.25">
      <c r="A4" s="83" t="s">
        <v>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ht="13.9" customHeight="1" x14ac:dyDescent="0.25">
      <c r="A5" s="83" t="s">
        <v>23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7" spans="1:25" ht="13.9" customHeight="1" x14ac:dyDescent="0.25">
      <c r="A7" s="95" t="s">
        <v>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ht="13.9" customHeight="1" x14ac:dyDescent="0.25">
      <c r="A8" s="83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10" spans="1:25" ht="13.9" customHeight="1" x14ac:dyDescent="0.25">
      <c r="A10" s="83" t="s">
        <v>84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2" spans="1:25" s="2" customFormat="1" ht="10.15" customHeight="1" x14ac:dyDescent="0.2">
      <c r="A12" s="73" t="s">
        <v>21</v>
      </c>
      <c r="B12" s="73" t="s">
        <v>22</v>
      </c>
      <c r="C12" s="73" t="s">
        <v>21</v>
      </c>
      <c r="D12" s="73" t="s">
        <v>20</v>
      </c>
      <c r="E12" s="73" t="s">
        <v>19</v>
      </c>
      <c r="F12" s="73" t="s">
        <v>18</v>
      </c>
      <c r="G12" s="73"/>
      <c r="H12" s="73"/>
      <c r="I12" s="73"/>
      <c r="J12" s="73"/>
      <c r="K12" s="73"/>
      <c r="L12" s="73"/>
      <c r="M12" s="73" t="s">
        <v>17</v>
      </c>
      <c r="N12" s="73"/>
      <c r="O12" s="73"/>
      <c r="P12" s="73"/>
      <c r="Q12" s="73"/>
      <c r="R12" s="73"/>
      <c r="S12" s="73"/>
      <c r="T12" s="73"/>
      <c r="U12" s="73" t="s">
        <v>16</v>
      </c>
      <c r="V12" s="73"/>
      <c r="W12" s="73"/>
      <c r="X12" s="73"/>
      <c r="Y12" s="73"/>
    </row>
    <row r="13" spans="1:25" s="2" customFormat="1" ht="27.6" customHeight="1" x14ac:dyDescent="0.2">
      <c r="A13" s="73"/>
      <c r="B13" s="73"/>
      <c r="C13" s="73"/>
      <c r="D13" s="73"/>
      <c r="E13" s="73"/>
      <c r="F13" s="73" t="s">
        <v>15</v>
      </c>
      <c r="G13" s="73"/>
      <c r="H13" s="73"/>
      <c r="I13" s="73"/>
      <c r="J13" s="73" t="s">
        <v>14</v>
      </c>
      <c r="K13" s="73"/>
      <c r="L13" s="73"/>
      <c r="M13" s="73" t="s">
        <v>15</v>
      </c>
      <c r="N13" s="73"/>
      <c r="O13" s="73"/>
      <c r="P13" s="73"/>
      <c r="Q13" s="73"/>
      <c r="R13" s="73" t="s">
        <v>37</v>
      </c>
      <c r="S13" s="73"/>
      <c r="T13" s="73"/>
      <c r="U13" s="73" t="s">
        <v>26</v>
      </c>
      <c r="V13" s="73"/>
      <c r="W13" s="73"/>
      <c r="X13" s="73" t="s">
        <v>13</v>
      </c>
      <c r="Y13" s="73" t="s">
        <v>12</v>
      </c>
    </row>
    <row r="14" spans="1:25" s="2" customFormat="1" ht="14.45" customHeight="1" x14ac:dyDescent="0.2">
      <c r="A14" s="73"/>
      <c r="B14" s="73"/>
      <c r="C14" s="73"/>
      <c r="D14" s="73"/>
      <c r="E14" s="73"/>
      <c r="F14" s="82" t="s">
        <v>7</v>
      </c>
      <c r="G14" s="76" t="s">
        <v>6</v>
      </c>
      <c r="H14" s="77"/>
      <c r="I14" s="78"/>
      <c r="J14" s="73"/>
      <c r="K14" s="73"/>
      <c r="L14" s="73"/>
      <c r="M14" s="82" t="s">
        <v>27</v>
      </c>
      <c r="N14" s="84" t="s">
        <v>11</v>
      </c>
      <c r="O14" s="85"/>
      <c r="P14" s="85"/>
      <c r="Q14" s="86"/>
      <c r="R14" s="73"/>
      <c r="S14" s="73"/>
      <c r="T14" s="73"/>
      <c r="U14" s="82" t="s">
        <v>10</v>
      </c>
      <c r="V14" s="82" t="s">
        <v>9</v>
      </c>
      <c r="W14" s="82" t="s">
        <v>8</v>
      </c>
      <c r="X14" s="73"/>
      <c r="Y14" s="73"/>
    </row>
    <row r="15" spans="1:25" s="2" customFormat="1" ht="15.6" customHeight="1" x14ac:dyDescent="0.2">
      <c r="A15" s="73"/>
      <c r="B15" s="73"/>
      <c r="C15" s="73"/>
      <c r="D15" s="73"/>
      <c r="E15" s="73"/>
      <c r="F15" s="74"/>
      <c r="G15" s="79"/>
      <c r="H15" s="80"/>
      <c r="I15" s="81"/>
      <c r="J15" s="73"/>
      <c r="K15" s="73"/>
      <c r="L15" s="73"/>
      <c r="M15" s="74"/>
      <c r="N15" s="74" t="s">
        <v>7</v>
      </c>
      <c r="O15" s="75" t="s">
        <v>6</v>
      </c>
      <c r="P15" s="75"/>
      <c r="Q15" s="75"/>
      <c r="R15" s="73"/>
      <c r="S15" s="73"/>
      <c r="T15" s="73"/>
      <c r="U15" s="74"/>
      <c r="V15" s="74"/>
      <c r="W15" s="74"/>
      <c r="X15" s="73"/>
      <c r="Y15" s="73"/>
    </row>
    <row r="16" spans="1:25" s="4" customFormat="1" ht="11.25" x14ac:dyDescent="0.25">
      <c r="A16" s="73"/>
      <c r="B16" s="73"/>
      <c r="C16" s="73"/>
      <c r="D16" s="73"/>
      <c r="E16" s="73"/>
      <c r="F16" s="75"/>
      <c r="G16" s="3" t="s">
        <v>28</v>
      </c>
      <c r="H16" s="3" t="s">
        <v>29</v>
      </c>
      <c r="I16" s="3" t="s">
        <v>30</v>
      </c>
      <c r="J16" s="3" t="s">
        <v>28</v>
      </c>
      <c r="K16" s="3" t="s">
        <v>29</v>
      </c>
      <c r="L16" s="3" t="s">
        <v>30</v>
      </c>
      <c r="M16" s="75"/>
      <c r="N16" s="75"/>
      <c r="O16" s="3" t="s">
        <v>28</v>
      </c>
      <c r="P16" s="3" t="s">
        <v>29</v>
      </c>
      <c r="Q16" s="3" t="s">
        <v>30</v>
      </c>
      <c r="R16" s="3" t="s">
        <v>28</v>
      </c>
      <c r="S16" s="3" t="s">
        <v>29</v>
      </c>
      <c r="T16" s="3" t="s">
        <v>30</v>
      </c>
      <c r="U16" s="75"/>
      <c r="V16" s="75"/>
      <c r="W16" s="75"/>
      <c r="X16" s="73"/>
      <c r="Y16" s="73"/>
    </row>
    <row r="17" spans="1:25" s="2" customFormat="1" ht="10.15" x14ac:dyDescent="0.2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3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3">
        <v>18</v>
      </c>
      <c r="S17" s="3">
        <v>19</v>
      </c>
      <c r="T17" s="3">
        <v>20</v>
      </c>
      <c r="U17" s="3">
        <v>21</v>
      </c>
      <c r="V17" s="3">
        <v>22</v>
      </c>
      <c r="W17" s="3">
        <v>23</v>
      </c>
      <c r="X17" s="3">
        <v>24</v>
      </c>
      <c r="Y17" s="3">
        <v>25</v>
      </c>
    </row>
    <row r="18" spans="1:25" s="2" customFormat="1" ht="11.25" x14ac:dyDescent="0.2">
      <c r="A18" s="92" t="s">
        <v>53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/>
    </row>
    <row r="19" spans="1:25" s="2" customFormat="1" ht="20.25" customHeight="1" x14ac:dyDescent="0.2">
      <c r="A19" s="67">
        <v>1</v>
      </c>
      <c r="B19" s="67" t="s">
        <v>46</v>
      </c>
      <c r="C19" s="89" t="s">
        <v>35</v>
      </c>
      <c r="D19" s="90"/>
      <c r="E19" s="91"/>
      <c r="F19" s="15">
        <f>SUM(F20:F61)</f>
        <v>368759.29999999987</v>
      </c>
      <c r="G19" s="15">
        <f>SUM(G20:G61)</f>
        <v>75298.697209999998</v>
      </c>
      <c r="H19" s="15">
        <f>SUM(H20:H61)</f>
        <v>181797.00279000003</v>
      </c>
      <c r="I19" s="15">
        <f t="shared" ref="I19:Q19" si="0">SUM(I20:I60)</f>
        <v>111663.60000000002</v>
      </c>
      <c r="J19" s="15">
        <f>G19/F19*100</f>
        <v>20.419470698094944</v>
      </c>
      <c r="K19" s="15">
        <f>H19/F19*100</f>
        <v>49.299638758941157</v>
      </c>
      <c r="L19" s="15">
        <f>I19/F19*100</f>
        <v>30.280890542963952</v>
      </c>
      <c r="M19" s="15">
        <f>SUM(M20:M60)</f>
        <v>248689.41687999998</v>
      </c>
      <c r="N19" s="15">
        <f>SUM(N20:N60)</f>
        <v>223991.82072998484</v>
      </c>
      <c r="O19" s="15">
        <f t="shared" si="0"/>
        <v>46932.88906861742</v>
      </c>
      <c r="P19" s="15">
        <f>SUM(P20:P60)</f>
        <v>109192.73287750137</v>
      </c>
      <c r="Q19" s="15">
        <f t="shared" si="0"/>
        <v>67866.198783866028</v>
      </c>
      <c r="R19" s="46">
        <f>O19/N19*100</f>
        <v>20.952947708386883</v>
      </c>
      <c r="S19" s="46">
        <f>P19/N19*100</f>
        <v>48.748535782085455</v>
      </c>
      <c r="T19" s="46">
        <f>Q19/N19*100</f>
        <v>30.298516509527644</v>
      </c>
      <c r="U19" s="16" t="s">
        <v>42</v>
      </c>
      <c r="V19" s="17" t="s">
        <v>40</v>
      </c>
      <c r="W19" s="18">
        <f>SUM(W20:W60)</f>
        <v>477</v>
      </c>
      <c r="X19" s="18">
        <f>SUM(X20:X60)</f>
        <v>292</v>
      </c>
      <c r="Y19" s="43" t="str">
        <f>Y20</f>
        <v>срок действия до 01.09.2021</v>
      </c>
    </row>
    <row r="20" spans="1:25" s="2" customFormat="1" ht="39" customHeight="1" x14ac:dyDescent="0.2">
      <c r="A20" s="68"/>
      <c r="B20" s="68"/>
      <c r="C20" s="47">
        <f>'[1]Табл. 13'!C16</f>
        <v>1</v>
      </c>
      <c r="D20" s="48" t="str">
        <f>'[1]Табл. 13'!D16</f>
        <v>Абдулинский г/о</v>
      </c>
      <c r="E20" s="63" t="s">
        <v>119</v>
      </c>
      <c r="F20" s="51">
        <f t="shared" ref="F20:F61" si="1">SUM(G20:I20)</f>
        <v>10475.099999999999</v>
      </c>
      <c r="G20" s="64">
        <v>2121.1099399999998</v>
      </c>
      <c r="H20" s="64">
        <v>5121.0900599999995</v>
      </c>
      <c r="I20" s="64">
        <v>3232.9</v>
      </c>
      <c r="J20" s="52">
        <f>G20/F20*100</f>
        <v>20.249066261897262</v>
      </c>
      <c r="K20" s="52">
        <f t="shared" ref="K20:K60" si="2">H20/F20*100</f>
        <v>48.88822121029871</v>
      </c>
      <c r="L20" s="52">
        <f t="shared" ref="L20:L61" si="3">I20/F20*100</f>
        <v>30.862712527804035</v>
      </c>
      <c r="M20" s="64">
        <v>3913.0322000000001</v>
      </c>
      <c r="N20" s="51">
        <f t="shared" ref="N20:N60" si="4">O20+P20+Q20</f>
        <v>5659.8000000000011</v>
      </c>
      <c r="O20" s="64">
        <v>1146.05663</v>
      </c>
      <c r="P20" s="64">
        <v>2766.9755700000005</v>
      </c>
      <c r="Q20" s="64">
        <v>1746.7678000000003</v>
      </c>
      <c r="R20" s="52">
        <f>O20/N20*100</f>
        <v>20.249065868051872</v>
      </c>
      <c r="S20" s="52">
        <f>P20/N20*100</f>
        <v>48.8882216686102</v>
      </c>
      <c r="T20" s="52">
        <f>Q20/N20*100</f>
        <v>30.862712463337928</v>
      </c>
      <c r="U20" s="53" t="s">
        <v>41</v>
      </c>
      <c r="V20" s="54" t="s">
        <v>40</v>
      </c>
      <c r="W20" s="55">
        <v>13</v>
      </c>
      <c r="X20" s="55">
        <v>7</v>
      </c>
      <c r="Y20" s="65" t="s">
        <v>160</v>
      </c>
    </row>
    <row r="21" spans="1:25" s="2" customFormat="1" ht="42" customHeight="1" x14ac:dyDescent="0.2">
      <c r="A21" s="68"/>
      <c r="B21" s="68"/>
      <c r="C21" s="47">
        <f>'[1]Табл. 13'!C17</f>
        <v>2</v>
      </c>
      <c r="D21" s="48" t="str">
        <f>'[1]Табл. 13'!D17</f>
        <v>Адамовский район</v>
      </c>
      <c r="E21" s="63" t="s">
        <v>120</v>
      </c>
      <c r="F21" s="51">
        <f t="shared" si="1"/>
        <v>6031.4000000000005</v>
      </c>
      <c r="G21" s="64">
        <v>1175.65759</v>
      </c>
      <c r="H21" s="64">
        <v>2838.4424100000001</v>
      </c>
      <c r="I21" s="64">
        <v>2017.3</v>
      </c>
      <c r="J21" s="52">
        <f t="shared" ref="J21:J60" si="5">G21/F21*100</f>
        <v>19.492283549424677</v>
      </c>
      <c r="K21" s="52">
        <f t="shared" si="2"/>
        <v>47.061087143946679</v>
      </c>
      <c r="L21" s="52">
        <f t="shared" si="3"/>
        <v>33.446629306628637</v>
      </c>
      <c r="M21" s="64">
        <v>3660.19868</v>
      </c>
      <c r="N21" s="51">
        <f>O21+P21+Q21</f>
        <v>4942.5999999999995</v>
      </c>
      <c r="O21" s="64">
        <v>969.90575999999999</v>
      </c>
      <c r="P21" s="64">
        <v>2341.6866199999999</v>
      </c>
      <c r="Q21" s="64">
        <v>1631.0076199999996</v>
      </c>
      <c r="R21" s="52">
        <f>O21/N21*100</f>
        <v>19.623391737142395</v>
      </c>
      <c r="S21" s="52">
        <f>P21/N21*100</f>
        <v>47.37762756443977</v>
      </c>
      <c r="T21" s="52">
        <f t="shared" ref="T21:T60" si="6">Q21/N21*100</f>
        <v>32.998980698417832</v>
      </c>
      <c r="U21" s="53" t="s">
        <v>41</v>
      </c>
      <c r="V21" s="54" t="s">
        <v>40</v>
      </c>
      <c r="W21" s="55">
        <v>9</v>
      </c>
      <c r="X21" s="55">
        <v>8</v>
      </c>
      <c r="Y21" s="65" t="s">
        <v>160</v>
      </c>
    </row>
    <row r="22" spans="1:25" s="2" customFormat="1" ht="39" x14ac:dyDescent="0.2">
      <c r="A22" s="68"/>
      <c r="B22" s="68"/>
      <c r="C22" s="47">
        <f>'[1]Табл. 13'!C18</f>
        <v>3</v>
      </c>
      <c r="D22" s="48" t="str">
        <f>'[1]Табл. 13'!D18</f>
        <v>Акбулакский район</v>
      </c>
      <c r="E22" s="63" t="s">
        <v>121</v>
      </c>
      <c r="F22" s="51">
        <f t="shared" si="1"/>
        <v>10990.6</v>
      </c>
      <c r="G22" s="64">
        <v>2448.20055</v>
      </c>
      <c r="H22" s="64">
        <v>5910.7994500000004</v>
      </c>
      <c r="I22" s="64">
        <v>2631.6</v>
      </c>
      <c r="J22" s="52">
        <f t="shared" si="5"/>
        <v>22.275403981584262</v>
      </c>
      <c r="K22" s="52">
        <f t="shared" si="2"/>
        <v>53.780498334940773</v>
      </c>
      <c r="L22" s="52">
        <f t="shared" si="3"/>
        <v>23.944097683474968</v>
      </c>
      <c r="M22" s="64">
        <v>8359</v>
      </c>
      <c r="N22" s="51">
        <f t="shared" si="4"/>
        <v>6286.5</v>
      </c>
      <c r="O22" s="64">
        <v>1400.41875</v>
      </c>
      <c r="P22" s="64">
        <v>3381.0931500000002</v>
      </c>
      <c r="Q22" s="64">
        <v>1504.9881</v>
      </c>
      <c r="R22" s="52">
        <f t="shared" ref="R22:R60" si="7">O22/N22*100</f>
        <v>22.276604628966833</v>
      </c>
      <c r="S22" s="52">
        <f t="shared" ref="S22:S60" si="8">P22/N22*100</f>
        <v>53.783395371033173</v>
      </c>
      <c r="T22" s="52">
        <f t="shared" si="6"/>
        <v>23.94</v>
      </c>
      <c r="U22" s="53" t="s">
        <v>41</v>
      </c>
      <c r="V22" s="54" t="s">
        <v>40</v>
      </c>
      <c r="W22" s="55">
        <v>16</v>
      </c>
      <c r="X22" s="55">
        <v>9</v>
      </c>
      <c r="Y22" s="65" t="s">
        <v>160</v>
      </c>
    </row>
    <row r="23" spans="1:25" s="2" customFormat="1" ht="39" x14ac:dyDescent="0.2">
      <c r="A23" s="68"/>
      <c r="B23" s="68"/>
      <c r="C23" s="47">
        <f>'[1]Табл. 13'!C19</f>
        <v>4</v>
      </c>
      <c r="D23" s="48" t="str">
        <f>'[1]Табл. 13'!D19</f>
        <v>Александровский район</v>
      </c>
      <c r="E23" s="63" t="s">
        <v>122</v>
      </c>
      <c r="F23" s="51">
        <f t="shared" si="1"/>
        <v>4242.7</v>
      </c>
      <c r="G23" s="64">
        <v>947.9125600000001</v>
      </c>
      <c r="H23" s="64">
        <v>2288.5874399999998</v>
      </c>
      <c r="I23" s="64">
        <v>1006.2</v>
      </c>
      <c r="J23" s="52">
        <f t="shared" si="5"/>
        <v>22.342200956937802</v>
      </c>
      <c r="K23" s="52">
        <f t="shared" si="2"/>
        <v>53.941769156433409</v>
      </c>
      <c r="L23" s="52">
        <f t="shared" si="3"/>
        <v>23.7160298866288</v>
      </c>
      <c r="M23" s="64">
        <v>3236.5</v>
      </c>
      <c r="N23" s="51">
        <f t="shared" si="4"/>
        <v>3158.8</v>
      </c>
      <c r="O23" s="64">
        <v>705.74545000000001</v>
      </c>
      <c r="P23" s="64">
        <v>1703.9126000000001</v>
      </c>
      <c r="Q23" s="64">
        <v>749.14194999999995</v>
      </c>
      <c r="R23" s="52">
        <f t="shared" si="7"/>
        <v>22.34220115233633</v>
      </c>
      <c r="S23" s="52">
        <f t="shared" si="8"/>
        <v>53.941769026212484</v>
      </c>
      <c r="T23" s="52">
        <f t="shared" si="6"/>
        <v>23.716029821451183</v>
      </c>
      <c r="U23" s="53" t="s">
        <v>41</v>
      </c>
      <c r="V23" s="54" t="s">
        <v>40</v>
      </c>
      <c r="W23" s="55">
        <v>4</v>
      </c>
      <c r="X23" s="55">
        <v>3</v>
      </c>
      <c r="Y23" s="65" t="s">
        <v>160</v>
      </c>
    </row>
    <row r="24" spans="1:25" s="2" customFormat="1" ht="39" x14ac:dyDescent="0.2">
      <c r="A24" s="68"/>
      <c r="B24" s="68"/>
      <c r="C24" s="47">
        <f>'[1]Табл. 13'!C20</f>
        <v>5</v>
      </c>
      <c r="D24" s="48" t="str">
        <f>'[1]Табл. 13'!D20</f>
        <v>Асекеевский район</v>
      </c>
      <c r="E24" s="63" t="s">
        <v>123</v>
      </c>
      <c r="F24" s="51">
        <f t="shared" si="1"/>
        <v>3468.4999999999995</v>
      </c>
      <c r="G24" s="64">
        <v>680.62844999999993</v>
      </c>
      <c r="H24" s="64">
        <v>1643.2715499999999</v>
      </c>
      <c r="I24" s="64">
        <v>1144.5999999999999</v>
      </c>
      <c r="J24" s="52">
        <f t="shared" si="5"/>
        <v>19.623135361107106</v>
      </c>
      <c r="K24" s="52">
        <f t="shared" si="2"/>
        <v>47.377008793426555</v>
      </c>
      <c r="L24" s="52">
        <f t="shared" si="3"/>
        <v>32.999855845466342</v>
      </c>
      <c r="M24" s="64">
        <v>2323.9</v>
      </c>
      <c r="N24" s="51">
        <f t="shared" si="4"/>
        <v>2384.6</v>
      </c>
      <c r="O24" s="64">
        <v>467.93329000000006</v>
      </c>
      <c r="P24" s="64">
        <v>1129.7521499999998</v>
      </c>
      <c r="Q24" s="64">
        <v>786.91456000000005</v>
      </c>
      <c r="R24" s="52">
        <f t="shared" si="7"/>
        <v>19.623135536358301</v>
      </c>
      <c r="S24" s="52">
        <f t="shared" si="8"/>
        <v>47.377008722636916</v>
      </c>
      <c r="T24" s="52">
        <f t="shared" si="6"/>
        <v>32.999855741004787</v>
      </c>
      <c r="U24" s="53" t="s">
        <v>41</v>
      </c>
      <c r="V24" s="54" t="s">
        <v>40</v>
      </c>
      <c r="W24" s="55">
        <v>3</v>
      </c>
      <c r="X24" s="55">
        <v>2</v>
      </c>
      <c r="Y24" s="65" t="s">
        <v>160</v>
      </c>
    </row>
    <row r="25" spans="1:25" s="2" customFormat="1" ht="39" x14ac:dyDescent="0.2">
      <c r="A25" s="68"/>
      <c r="B25" s="68"/>
      <c r="C25" s="47">
        <f>'[1]Табл. 13'!C21</f>
        <v>6</v>
      </c>
      <c r="D25" s="48" t="str">
        <f>'[1]Табл. 13'!D21</f>
        <v>Беляевский район</v>
      </c>
      <c r="E25" s="63" t="s">
        <v>124</v>
      </c>
      <c r="F25" s="51">
        <f t="shared" si="1"/>
        <v>16967.900000000001</v>
      </c>
      <c r="G25" s="64">
        <v>3439.0203199999996</v>
      </c>
      <c r="H25" s="64">
        <v>8302.9796800000004</v>
      </c>
      <c r="I25" s="64">
        <v>5225.8999999999996</v>
      </c>
      <c r="J25" s="52">
        <f t="shared" si="5"/>
        <v>20.267801672569966</v>
      </c>
      <c r="K25" s="52">
        <f t="shared" si="2"/>
        <v>48.93345481762622</v>
      </c>
      <c r="L25" s="52">
        <f t="shared" si="3"/>
        <v>30.798743509803799</v>
      </c>
      <c r="M25" s="64">
        <v>11742</v>
      </c>
      <c r="N25" s="51">
        <f t="shared" si="4"/>
        <v>13406.500000000004</v>
      </c>
      <c r="O25" s="64">
        <v>2717.2422400000005</v>
      </c>
      <c r="P25" s="64">
        <v>6560.3587900000002</v>
      </c>
      <c r="Q25" s="64">
        <v>4128.8989700000011</v>
      </c>
      <c r="R25" s="52">
        <f t="shared" si="7"/>
        <v>20.268095625256404</v>
      </c>
      <c r="S25" s="52">
        <f t="shared" si="8"/>
        <v>48.934164696229431</v>
      </c>
      <c r="T25" s="52">
        <f t="shared" si="6"/>
        <v>30.797739678514152</v>
      </c>
      <c r="U25" s="53" t="s">
        <v>41</v>
      </c>
      <c r="V25" s="54" t="s">
        <v>40</v>
      </c>
      <c r="W25" s="55">
        <v>18</v>
      </c>
      <c r="X25" s="55">
        <v>14</v>
      </c>
      <c r="Y25" s="65" t="s">
        <v>160</v>
      </c>
    </row>
    <row r="26" spans="1:25" s="2" customFormat="1" ht="30.75" customHeight="1" x14ac:dyDescent="0.2">
      <c r="A26" s="68"/>
      <c r="B26" s="68"/>
      <c r="C26" s="47">
        <f>'[1]Табл. 13'!C22</f>
        <v>7</v>
      </c>
      <c r="D26" s="48" t="str">
        <f>'[1]Табл. 13'!D22</f>
        <v>Бугурусланский район</v>
      </c>
      <c r="E26" s="49" t="s">
        <v>125</v>
      </c>
      <c r="F26" s="51">
        <f t="shared" si="1"/>
        <v>8042.4999999999991</v>
      </c>
      <c r="G26" s="64">
        <v>1780.0781499999998</v>
      </c>
      <c r="H26" s="64">
        <v>4297.7218499999999</v>
      </c>
      <c r="I26" s="64">
        <v>1964.7</v>
      </c>
      <c r="J26" s="52">
        <f t="shared" si="5"/>
        <v>22.133393223500157</v>
      </c>
      <c r="K26" s="52">
        <f t="shared" si="2"/>
        <v>53.437635685421206</v>
      </c>
      <c r="L26" s="52">
        <f t="shared" si="3"/>
        <v>24.428971091078648</v>
      </c>
      <c r="M26" s="64">
        <v>6077.8</v>
      </c>
      <c r="N26" s="51">
        <f t="shared" si="4"/>
        <v>5159.2999999999993</v>
      </c>
      <c r="O26" s="64">
        <v>1141.8457699999997</v>
      </c>
      <c r="P26" s="64">
        <v>2757.30816</v>
      </c>
      <c r="Q26" s="64">
        <v>1260.1460700000002</v>
      </c>
      <c r="R26" s="52">
        <f t="shared" si="7"/>
        <v>22.131796367724302</v>
      </c>
      <c r="S26" s="52">
        <f t="shared" si="8"/>
        <v>53.443454732231125</v>
      </c>
      <c r="T26" s="52">
        <f t="shared" si="6"/>
        <v>24.424748900044587</v>
      </c>
      <c r="U26" s="53" t="s">
        <v>41</v>
      </c>
      <c r="V26" s="54" t="s">
        <v>40</v>
      </c>
      <c r="W26" s="55">
        <v>13</v>
      </c>
      <c r="X26" s="55">
        <v>8</v>
      </c>
      <c r="Y26" s="65" t="s">
        <v>160</v>
      </c>
    </row>
    <row r="27" spans="1:25" s="2" customFormat="1" ht="39" x14ac:dyDescent="0.2">
      <c r="A27" s="68"/>
      <c r="B27" s="68"/>
      <c r="C27" s="47">
        <f>'[1]Табл. 13'!C23</f>
        <v>8</v>
      </c>
      <c r="D27" s="48" t="str">
        <f>'[1]Табл. 13'!D23</f>
        <v>Бузулукский район</v>
      </c>
      <c r="E27" s="63" t="s">
        <v>126</v>
      </c>
      <c r="F27" s="51">
        <f t="shared" si="1"/>
        <v>1734.3</v>
      </c>
      <c r="G27" s="64">
        <v>354.85581999999999</v>
      </c>
      <c r="H27" s="64">
        <v>856.74418000000003</v>
      </c>
      <c r="I27" s="64">
        <v>522.70000000000005</v>
      </c>
      <c r="J27" s="52">
        <f t="shared" si="5"/>
        <v>20.461040189125296</v>
      </c>
      <c r="K27" s="52">
        <f t="shared" si="2"/>
        <v>49.399998846796983</v>
      </c>
      <c r="L27" s="52">
        <f t="shared" si="3"/>
        <v>30.138960964077725</v>
      </c>
      <c r="M27" s="64">
        <v>1211.5999999999999</v>
      </c>
      <c r="N27" s="51">
        <v>0</v>
      </c>
      <c r="O27" s="64">
        <v>0</v>
      </c>
      <c r="P27" s="64">
        <v>0</v>
      </c>
      <c r="Q27" s="64">
        <v>0</v>
      </c>
      <c r="R27" s="52">
        <v>0</v>
      </c>
      <c r="S27" s="52">
        <v>0</v>
      </c>
      <c r="T27" s="52">
        <v>0</v>
      </c>
      <c r="U27" s="53" t="s">
        <v>41</v>
      </c>
      <c r="V27" s="54" t="s">
        <v>40</v>
      </c>
      <c r="W27" s="55">
        <v>1</v>
      </c>
      <c r="X27" s="55">
        <v>0</v>
      </c>
      <c r="Y27" s="65" t="s">
        <v>160</v>
      </c>
    </row>
    <row r="28" spans="1:25" s="2" customFormat="1" ht="39" x14ac:dyDescent="0.2">
      <c r="A28" s="68"/>
      <c r="B28" s="68"/>
      <c r="C28" s="47">
        <f>'[1]Табл. 13'!C24</f>
        <v>9</v>
      </c>
      <c r="D28" s="48" t="str">
        <f>'[1]Табл. 13'!D24</f>
        <v>г. Бугуруслан</v>
      </c>
      <c r="E28" s="63" t="s">
        <v>127</v>
      </c>
      <c r="F28" s="51">
        <f t="shared" si="1"/>
        <v>7370.6</v>
      </c>
      <c r="G28" s="64">
        <v>1347.60861</v>
      </c>
      <c r="H28" s="64">
        <v>3253.59139</v>
      </c>
      <c r="I28" s="64">
        <v>2769.4</v>
      </c>
      <c r="J28" s="52">
        <f t="shared" si="5"/>
        <v>18.283567280818385</v>
      </c>
      <c r="K28" s="52">
        <f t="shared" si="2"/>
        <v>44.142829484709523</v>
      </c>
      <c r="L28" s="52">
        <f t="shared" si="3"/>
        <v>37.573603234472088</v>
      </c>
      <c r="M28" s="64">
        <v>4601.2</v>
      </c>
      <c r="N28" s="51">
        <f t="shared" si="4"/>
        <v>6379.5999999999995</v>
      </c>
      <c r="O28" s="64">
        <v>1166.4184599999999</v>
      </c>
      <c r="P28" s="64">
        <v>2816.1359499999999</v>
      </c>
      <c r="Q28" s="64">
        <v>2397.0455899999997</v>
      </c>
      <c r="R28" s="52">
        <f t="shared" si="7"/>
        <v>18.28356730829519</v>
      </c>
      <c r="S28" s="52">
        <f t="shared" si="8"/>
        <v>44.142829487742183</v>
      </c>
      <c r="T28" s="52">
        <f t="shared" si="6"/>
        <v>37.573603203962627</v>
      </c>
      <c r="U28" s="53" t="s">
        <v>41</v>
      </c>
      <c r="V28" s="54" t="s">
        <v>40</v>
      </c>
      <c r="W28" s="55">
        <v>7</v>
      </c>
      <c r="X28" s="55">
        <v>6</v>
      </c>
      <c r="Y28" s="65" t="s">
        <v>160</v>
      </c>
    </row>
    <row r="29" spans="1:25" s="2" customFormat="1" ht="42" customHeight="1" x14ac:dyDescent="0.2">
      <c r="A29" s="68"/>
      <c r="B29" s="68"/>
      <c r="C29" s="47">
        <f>'[1]Табл. 13'!C25</f>
        <v>10</v>
      </c>
      <c r="D29" s="48" t="str">
        <f>'[1]Табл. 13'!D25</f>
        <v>г. Бузулук</v>
      </c>
      <c r="E29" s="63" t="s">
        <v>128</v>
      </c>
      <c r="F29" s="51">
        <f t="shared" si="1"/>
        <v>24527.1</v>
      </c>
      <c r="G29" s="64">
        <v>4329.0300999999999</v>
      </c>
      <c r="H29" s="64">
        <v>10451.769900000001</v>
      </c>
      <c r="I29" s="64">
        <v>9746.2999999999993</v>
      </c>
      <c r="J29" s="52">
        <f t="shared" si="5"/>
        <v>17.649987564775291</v>
      </c>
      <c r="K29" s="52">
        <f t="shared" si="2"/>
        <v>42.613149944347278</v>
      </c>
      <c r="L29" s="52">
        <f t="shared" si="3"/>
        <v>39.736862490877442</v>
      </c>
      <c r="M29" s="64">
        <v>14780.8</v>
      </c>
      <c r="N29" s="51">
        <f t="shared" si="4"/>
        <v>17806.899999999998</v>
      </c>
      <c r="O29" s="64">
        <v>3142.9156500000004</v>
      </c>
      <c r="P29" s="64">
        <v>7588.0809799999988</v>
      </c>
      <c r="Q29" s="64">
        <v>7075.9033699999991</v>
      </c>
      <c r="R29" s="52">
        <f t="shared" si="7"/>
        <v>17.649987645238649</v>
      </c>
      <c r="S29" s="52">
        <f t="shared" si="8"/>
        <v>42.61314984640785</v>
      </c>
      <c r="T29" s="52">
        <f t="shared" si="6"/>
        <v>39.736862508353504</v>
      </c>
      <c r="U29" s="53" t="s">
        <v>41</v>
      </c>
      <c r="V29" s="54" t="s">
        <v>40</v>
      </c>
      <c r="W29" s="55">
        <v>23</v>
      </c>
      <c r="X29" s="55">
        <v>17</v>
      </c>
      <c r="Y29" s="65" t="s">
        <v>160</v>
      </c>
    </row>
    <row r="30" spans="1:25" s="2" customFormat="1" ht="39" x14ac:dyDescent="0.2">
      <c r="A30" s="68"/>
      <c r="B30" s="68"/>
      <c r="C30" s="47">
        <f>'[1]Табл. 13'!C26</f>
        <v>11</v>
      </c>
      <c r="D30" s="48" t="str">
        <f>'[1]Табл. 13'!D26</f>
        <v>г. Медногорск</v>
      </c>
      <c r="E30" s="63" t="s">
        <v>129</v>
      </c>
      <c r="F30" s="51">
        <f t="shared" si="1"/>
        <v>3914.4</v>
      </c>
      <c r="G30" s="64">
        <v>825.57574999999997</v>
      </c>
      <c r="H30" s="64">
        <v>1993.22425</v>
      </c>
      <c r="I30" s="64">
        <v>1095.5999999999999</v>
      </c>
      <c r="J30" s="52">
        <f t="shared" si="5"/>
        <v>21.090735489474756</v>
      </c>
      <c r="K30" s="52">
        <f t="shared" si="2"/>
        <v>50.920300684651544</v>
      </c>
      <c r="L30" s="52">
        <f t="shared" si="3"/>
        <v>27.988963825873693</v>
      </c>
      <c r="M30" s="64">
        <v>2818.8</v>
      </c>
      <c r="N30" s="51">
        <f t="shared" si="4"/>
        <v>2180.1999999999998</v>
      </c>
      <c r="O30" s="64">
        <v>459.82021000000003</v>
      </c>
      <c r="P30" s="64">
        <v>1110.1643999999999</v>
      </c>
      <c r="Q30" s="64">
        <v>610.21539000000007</v>
      </c>
      <c r="R30" s="52">
        <f t="shared" si="7"/>
        <v>21.090735253646457</v>
      </c>
      <c r="S30" s="52">
        <f t="shared" si="8"/>
        <v>50.920300889826621</v>
      </c>
      <c r="T30" s="52">
        <f t="shared" si="6"/>
        <v>27.988963856526926</v>
      </c>
      <c r="U30" s="53" t="s">
        <v>41</v>
      </c>
      <c r="V30" s="54" t="s">
        <v>40</v>
      </c>
      <c r="W30" s="55">
        <v>5</v>
      </c>
      <c r="X30" s="55">
        <v>3</v>
      </c>
      <c r="Y30" s="65" t="s">
        <v>160</v>
      </c>
    </row>
    <row r="31" spans="1:25" s="2" customFormat="1" ht="39" x14ac:dyDescent="0.2">
      <c r="A31" s="68"/>
      <c r="B31" s="68"/>
      <c r="C31" s="47">
        <f>'[1]Табл. 13'!C27</f>
        <v>12</v>
      </c>
      <c r="D31" s="48" t="str">
        <f>'[1]Табл. 13'!D27</f>
        <v>г. Новотроицк</v>
      </c>
      <c r="E31" s="63" t="s">
        <v>130</v>
      </c>
      <c r="F31" s="51">
        <f t="shared" si="1"/>
        <v>10231.900000000001</v>
      </c>
      <c r="G31" s="64">
        <v>1969.36778</v>
      </c>
      <c r="H31" s="64">
        <v>4754.7322199999999</v>
      </c>
      <c r="I31" s="64">
        <v>3507.8</v>
      </c>
      <c r="J31" s="52">
        <f t="shared" si="5"/>
        <v>19.247332167046196</v>
      </c>
      <c r="K31" s="52">
        <f t="shared" si="2"/>
        <v>46.469690086885123</v>
      </c>
      <c r="L31" s="52">
        <f t="shared" si="3"/>
        <v>34.282977746068667</v>
      </c>
      <c r="M31" s="64">
        <v>6382.1743399999996</v>
      </c>
      <c r="N31" s="51">
        <f t="shared" si="4"/>
        <v>4248.7999999999993</v>
      </c>
      <c r="O31" s="64">
        <v>818.26701999999989</v>
      </c>
      <c r="P31" s="64">
        <v>1975.5784199999998</v>
      </c>
      <c r="Q31" s="64">
        <v>1454.9545600000001</v>
      </c>
      <c r="R31" s="52">
        <f t="shared" si="7"/>
        <v>19.258779420071551</v>
      </c>
      <c r="S31" s="52">
        <f t="shared" si="8"/>
        <v>46.49732677461872</v>
      </c>
      <c r="T31" s="52">
        <f t="shared" si="6"/>
        <v>34.243893805309746</v>
      </c>
      <c r="U31" s="53" t="s">
        <v>41</v>
      </c>
      <c r="V31" s="54" t="s">
        <v>40</v>
      </c>
      <c r="W31" s="55">
        <v>12</v>
      </c>
      <c r="X31" s="55">
        <v>7</v>
      </c>
      <c r="Y31" s="65" t="s">
        <v>160</v>
      </c>
    </row>
    <row r="32" spans="1:25" s="2" customFormat="1" ht="41.25" customHeight="1" x14ac:dyDescent="0.2">
      <c r="A32" s="68"/>
      <c r="B32" s="68"/>
      <c r="C32" s="47">
        <f>'[1]Табл. 13'!C28</f>
        <v>13</v>
      </c>
      <c r="D32" s="48" t="str">
        <f>'[1]Табл. 13'!D28</f>
        <v>г. Оренбург</v>
      </c>
      <c r="E32" s="63" t="s">
        <v>131</v>
      </c>
      <c r="F32" s="51">
        <f t="shared" si="1"/>
        <v>9538.5</v>
      </c>
      <c r="G32" s="64">
        <v>1672.26829</v>
      </c>
      <c r="H32" s="64">
        <v>4037.4317099999998</v>
      </c>
      <c r="I32" s="64">
        <v>3828.8</v>
      </c>
      <c r="J32" s="52">
        <f t="shared" si="5"/>
        <v>17.531774283168215</v>
      </c>
      <c r="K32" s="52">
        <f t="shared" si="2"/>
        <v>42.32774241232898</v>
      </c>
      <c r="L32" s="52">
        <f t="shared" si="3"/>
        <v>40.140483304502808</v>
      </c>
      <c r="M32" s="64">
        <v>5709.6401399999995</v>
      </c>
      <c r="N32" s="51">
        <f t="shared" si="4"/>
        <v>5849.2000000000007</v>
      </c>
      <c r="O32" s="64">
        <v>1713.1253400000001</v>
      </c>
      <c r="P32" s="64">
        <v>1788.1681700000001</v>
      </c>
      <c r="Q32" s="64">
        <v>2347.9064899999998</v>
      </c>
      <c r="R32" s="52">
        <f t="shared" si="7"/>
        <v>29.288199069958281</v>
      </c>
      <c r="S32" s="52">
        <f t="shared" si="8"/>
        <v>30.571157936128017</v>
      </c>
      <c r="T32" s="52">
        <f t="shared" si="6"/>
        <v>40.140642993913687</v>
      </c>
      <c r="U32" s="53" t="s">
        <v>41</v>
      </c>
      <c r="V32" s="54" t="s">
        <v>40</v>
      </c>
      <c r="W32" s="55">
        <v>8</v>
      </c>
      <c r="X32" s="55">
        <v>5</v>
      </c>
      <c r="Y32" s="65" t="s">
        <v>160</v>
      </c>
    </row>
    <row r="33" spans="1:25" s="2" customFormat="1" ht="39" x14ac:dyDescent="0.2">
      <c r="A33" s="68"/>
      <c r="B33" s="68"/>
      <c r="C33" s="47">
        <f>'[1]Табл. 13'!C29</f>
        <v>14</v>
      </c>
      <c r="D33" s="48" t="str">
        <f>'[1]Табл. 13'!D29</f>
        <v>г. Орск</v>
      </c>
      <c r="E33" s="63" t="s">
        <v>132</v>
      </c>
      <c r="F33" s="51">
        <f t="shared" si="1"/>
        <v>29238.400000000001</v>
      </c>
      <c r="G33" s="64">
        <v>5681.6762800000006</v>
      </c>
      <c r="H33" s="64">
        <v>13717.523720000001</v>
      </c>
      <c r="I33" s="64">
        <v>9839.2000000000007</v>
      </c>
      <c r="J33" s="52">
        <f t="shared" si="5"/>
        <v>19.432240751887932</v>
      </c>
      <c r="K33" s="52">
        <f t="shared" si="2"/>
        <v>46.916123043668598</v>
      </c>
      <c r="L33" s="52">
        <f t="shared" si="3"/>
        <v>33.651636204443477</v>
      </c>
      <c r="M33" s="64">
        <v>18790.486280000001</v>
      </c>
      <c r="N33" s="51">
        <f t="shared" si="4"/>
        <v>17491.605149999999</v>
      </c>
      <c r="O33" s="64">
        <v>3399.0108700000014</v>
      </c>
      <c r="P33" s="64">
        <v>8206.3829999999998</v>
      </c>
      <c r="Q33" s="64">
        <v>5886.2112799999977</v>
      </c>
      <c r="R33" s="52">
        <f t="shared" si="7"/>
        <v>19.432241014198752</v>
      </c>
      <c r="S33" s="52">
        <f t="shared" si="8"/>
        <v>46.916123075188445</v>
      </c>
      <c r="T33" s="52">
        <f t="shared" si="6"/>
        <v>33.651635910612796</v>
      </c>
      <c r="U33" s="53" t="s">
        <v>41</v>
      </c>
      <c r="V33" s="54" t="s">
        <v>40</v>
      </c>
      <c r="W33" s="55">
        <v>38</v>
      </c>
      <c r="X33" s="55">
        <v>23</v>
      </c>
      <c r="Y33" s="65" t="s">
        <v>160</v>
      </c>
    </row>
    <row r="34" spans="1:25" s="2" customFormat="1" ht="39" x14ac:dyDescent="0.2">
      <c r="A34" s="68"/>
      <c r="B34" s="68"/>
      <c r="C34" s="47">
        <f>'[1]Табл. 13'!C30</f>
        <v>15</v>
      </c>
      <c r="D34" s="48" t="str">
        <f>'[1]Табл. 13'!D30</f>
        <v>Гайский г/о</v>
      </c>
      <c r="E34" s="63" t="s">
        <v>133</v>
      </c>
      <c r="F34" s="51">
        <f t="shared" si="1"/>
        <v>7951.6</v>
      </c>
      <c r="G34" s="64">
        <v>1612.3153500000001</v>
      </c>
      <c r="H34" s="64">
        <v>3892.6846499999997</v>
      </c>
      <c r="I34" s="64">
        <v>2446.6</v>
      </c>
      <c r="J34" s="52">
        <f t="shared" si="5"/>
        <v>20.276615398158864</v>
      </c>
      <c r="K34" s="52">
        <f t="shared" si="2"/>
        <v>48.954734267317264</v>
      </c>
      <c r="L34" s="52">
        <f t="shared" si="3"/>
        <v>30.768650334523866</v>
      </c>
      <c r="M34" s="64">
        <v>5505</v>
      </c>
      <c r="N34" s="51">
        <f t="shared" si="4"/>
        <v>4010.6000000000004</v>
      </c>
      <c r="O34" s="64">
        <v>813.21394000000009</v>
      </c>
      <c r="P34" s="64">
        <v>1963.3785700000001</v>
      </c>
      <c r="Q34" s="64">
        <v>1234.00749</v>
      </c>
      <c r="R34" s="52">
        <f t="shared" si="7"/>
        <v>20.27661546900713</v>
      </c>
      <c r="S34" s="52">
        <f t="shared" si="8"/>
        <v>48.954734204358445</v>
      </c>
      <c r="T34" s="52">
        <f t="shared" si="6"/>
        <v>30.768650326634418</v>
      </c>
      <c r="U34" s="53" t="s">
        <v>41</v>
      </c>
      <c r="V34" s="54" t="s">
        <v>40</v>
      </c>
      <c r="W34" s="55">
        <v>10</v>
      </c>
      <c r="X34" s="55">
        <v>5</v>
      </c>
      <c r="Y34" s="65" t="s">
        <v>160</v>
      </c>
    </row>
    <row r="35" spans="1:25" s="2" customFormat="1" ht="39" x14ac:dyDescent="0.2">
      <c r="A35" s="68"/>
      <c r="B35" s="68"/>
      <c r="C35" s="47">
        <f>'[1]Табл. 13'!C31</f>
        <v>16</v>
      </c>
      <c r="D35" s="48" t="str">
        <f>'[1]Табл. 13'!D31</f>
        <v>Грачёвский район</v>
      </c>
      <c r="E35" s="63" t="s">
        <v>134</v>
      </c>
      <c r="F35" s="51">
        <f t="shared" si="1"/>
        <v>9442.1</v>
      </c>
      <c r="G35" s="64">
        <v>2095.7170700000001</v>
      </c>
      <c r="H35" s="64">
        <v>5059.7829299999994</v>
      </c>
      <c r="I35" s="64">
        <v>2286.6</v>
      </c>
      <c r="J35" s="52">
        <f t="shared" si="5"/>
        <v>22.19545514239417</v>
      </c>
      <c r="K35" s="52">
        <f t="shared" si="2"/>
        <v>53.587474502494139</v>
      </c>
      <c r="L35" s="52">
        <f t="shared" si="3"/>
        <v>24.217070355111677</v>
      </c>
      <c r="M35" s="64">
        <v>7155.5</v>
      </c>
      <c r="N35" s="51">
        <f t="shared" si="4"/>
        <v>5540.1</v>
      </c>
      <c r="O35" s="64">
        <v>1230.1047300000002</v>
      </c>
      <c r="P35" s="64">
        <v>2969.8965699999999</v>
      </c>
      <c r="Q35" s="64">
        <v>1340.0987</v>
      </c>
      <c r="R35" s="52">
        <f t="shared" si="7"/>
        <v>22.203655710185739</v>
      </c>
      <c r="S35" s="52">
        <f t="shared" si="8"/>
        <v>53.607273695420652</v>
      </c>
      <c r="T35" s="52">
        <f t="shared" si="6"/>
        <v>24.189070594393602</v>
      </c>
      <c r="U35" s="53" t="s">
        <v>41</v>
      </c>
      <c r="V35" s="54" t="s">
        <v>40</v>
      </c>
      <c r="W35" s="55">
        <v>12</v>
      </c>
      <c r="X35" s="55">
        <v>8</v>
      </c>
      <c r="Y35" s="65" t="s">
        <v>160</v>
      </c>
    </row>
    <row r="36" spans="1:25" s="2" customFormat="1" ht="39" x14ac:dyDescent="0.2">
      <c r="A36" s="68"/>
      <c r="B36" s="68"/>
      <c r="C36" s="47">
        <f>'[1]Табл. 13'!C32</f>
        <v>17</v>
      </c>
      <c r="D36" s="48" t="str">
        <f>'[1]Табл. 13'!D32</f>
        <v>Домбаровский район</v>
      </c>
      <c r="E36" s="63" t="s">
        <v>135</v>
      </c>
      <c r="F36" s="51">
        <f t="shared" si="1"/>
        <v>3129.3999999999996</v>
      </c>
      <c r="G36" s="64">
        <v>666.51154000000008</v>
      </c>
      <c r="H36" s="64">
        <v>1609.1884599999998</v>
      </c>
      <c r="I36" s="64">
        <v>853.7</v>
      </c>
      <c r="J36" s="52">
        <f t="shared" si="5"/>
        <v>21.298381159327672</v>
      </c>
      <c r="K36" s="52">
        <f t="shared" si="2"/>
        <v>51.42162906627469</v>
      </c>
      <c r="L36" s="52">
        <f t="shared" si="3"/>
        <v>27.279989774397649</v>
      </c>
      <c r="M36" s="64">
        <v>1891.6</v>
      </c>
      <c r="N36" s="51">
        <f t="shared" si="4"/>
        <v>1178.4999999999998</v>
      </c>
      <c r="O36" s="64">
        <v>251.00182373322815</v>
      </c>
      <c r="P36" s="64">
        <v>606.0034262667715</v>
      </c>
      <c r="Q36" s="64">
        <v>321.49475000000001</v>
      </c>
      <c r="R36" s="52">
        <f t="shared" si="7"/>
        <v>21.298415251016394</v>
      </c>
      <c r="S36" s="52">
        <f t="shared" si="8"/>
        <v>51.421588991664969</v>
      </c>
      <c r="T36" s="52">
        <f t="shared" si="6"/>
        <v>27.27999575731863</v>
      </c>
      <c r="U36" s="53" t="s">
        <v>41</v>
      </c>
      <c r="V36" s="54" t="s">
        <v>40</v>
      </c>
      <c r="W36" s="55">
        <v>4</v>
      </c>
      <c r="X36" s="55">
        <v>2</v>
      </c>
      <c r="Y36" s="65" t="s">
        <v>160</v>
      </c>
    </row>
    <row r="37" spans="1:25" s="2" customFormat="1" ht="39" x14ac:dyDescent="0.2">
      <c r="A37" s="68"/>
      <c r="B37" s="68"/>
      <c r="C37" s="47">
        <f>'[1]Табл. 13'!C33</f>
        <v>18</v>
      </c>
      <c r="D37" s="48" t="str">
        <f>'[1]Табл. 13'!D33</f>
        <v>Илекский район</v>
      </c>
      <c r="E37" s="63" t="s">
        <v>136</v>
      </c>
      <c r="F37" s="51">
        <f t="shared" si="1"/>
        <v>10529.3</v>
      </c>
      <c r="G37" s="64">
        <v>2269.7182599999996</v>
      </c>
      <c r="H37" s="64">
        <v>5479.8817399999998</v>
      </c>
      <c r="I37" s="64">
        <v>2779.7</v>
      </c>
      <c r="J37" s="52">
        <f t="shared" si="5"/>
        <v>21.556212283817537</v>
      </c>
      <c r="K37" s="52">
        <f t="shared" si="2"/>
        <v>52.044122021406935</v>
      </c>
      <c r="L37" s="52">
        <f t="shared" si="3"/>
        <v>26.399665694775532</v>
      </c>
      <c r="M37" s="64">
        <v>7749.6</v>
      </c>
      <c r="N37" s="51">
        <f t="shared" si="4"/>
        <v>8578.2999999999993</v>
      </c>
      <c r="O37" s="64">
        <v>1848.2785800000001</v>
      </c>
      <c r="P37" s="64">
        <v>4462.3811799999994</v>
      </c>
      <c r="Q37" s="64">
        <v>2267.6402399999997</v>
      </c>
      <c r="R37" s="52">
        <f t="shared" si="7"/>
        <v>21.545977408111167</v>
      </c>
      <c r="S37" s="52">
        <f t="shared" si="8"/>
        <v>52.019411538416705</v>
      </c>
      <c r="T37" s="52">
        <f t="shared" si="6"/>
        <v>26.434611053472135</v>
      </c>
      <c r="U37" s="53" t="s">
        <v>41</v>
      </c>
      <c r="V37" s="54" t="s">
        <v>40</v>
      </c>
      <c r="W37" s="55">
        <v>11</v>
      </c>
      <c r="X37" s="55">
        <v>9</v>
      </c>
      <c r="Y37" s="65" t="s">
        <v>160</v>
      </c>
    </row>
    <row r="38" spans="1:25" s="2" customFormat="1" ht="39" x14ac:dyDescent="0.2">
      <c r="A38" s="68"/>
      <c r="B38" s="68"/>
      <c r="C38" s="47">
        <v>19</v>
      </c>
      <c r="D38" s="48" t="s">
        <v>43</v>
      </c>
      <c r="E38" s="63" t="s">
        <v>137</v>
      </c>
      <c r="F38" s="51">
        <f t="shared" si="1"/>
        <v>2056.3000000000002</v>
      </c>
      <c r="G38" s="64">
        <v>420.75427000000002</v>
      </c>
      <c r="H38" s="64">
        <v>1015.84573</v>
      </c>
      <c r="I38" s="64">
        <v>619.70000000000005</v>
      </c>
      <c r="J38" s="52">
        <f t="shared" si="5"/>
        <v>20.461716189271993</v>
      </c>
      <c r="K38" s="52">
        <f t="shared" si="2"/>
        <v>49.401630598648055</v>
      </c>
      <c r="L38" s="52">
        <f t="shared" si="3"/>
        <v>30.136653212079949</v>
      </c>
      <c r="M38" s="64">
        <v>1435.43003</v>
      </c>
      <c r="N38" s="51">
        <f t="shared" si="4"/>
        <v>2056.3000000000002</v>
      </c>
      <c r="O38" s="64">
        <v>420.75427000000002</v>
      </c>
      <c r="P38" s="64">
        <v>1015.84573</v>
      </c>
      <c r="Q38" s="64">
        <v>619.70000000000005</v>
      </c>
      <c r="R38" s="52">
        <f t="shared" si="7"/>
        <v>20.461716189271993</v>
      </c>
      <c r="S38" s="52">
        <f t="shared" si="8"/>
        <v>49.401630598648055</v>
      </c>
      <c r="T38" s="52">
        <f t="shared" si="6"/>
        <v>30.136653212079949</v>
      </c>
      <c r="U38" s="53" t="s">
        <v>41</v>
      </c>
      <c r="V38" s="54" t="s">
        <v>40</v>
      </c>
      <c r="W38" s="55">
        <v>2</v>
      </c>
      <c r="X38" s="55">
        <v>2</v>
      </c>
      <c r="Y38" s="65"/>
    </row>
    <row r="39" spans="1:25" s="2" customFormat="1" ht="40.5" customHeight="1" x14ac:dyDescent="0.2">
      <c r="A39" s="68"/>
      <c r="B39" s="68"/>
      <c r="C39" s="47">
        <v>20</v>
      </c>
      <c r="D39" s="48" t="str">
        <f>'[1]Табл. 13'!D34</f>
        <v>Красногвардейский район</v>
      </c>
      <c r="E39" s="63" t="s">
        <v>138</v>
      </c>
      <c r="F39" s="51">
        <f t="shared" si="1"/>
        <v>7649.3</v>
      </c>
      <c r="G39" s="64">
        <v>1651.4151000000002</v>
      </c>
      <c r="H39" s="64">
        <v>3987.0848999999998</v>
      </c>
      <c r="I39" s="64">
        <v>2010.8</v>
      </c>
      <c r="J39" s="52">
        <f t="shared" si="5"/>
        <v>21.589100963486857</v>
      </c>
      <c r="K39" s="52">
        <f t="shared" si="2"/>
        <v>52.123526335743129</v>
      </c>
      <c r="L39" s="52">
        <f t="shared" si="3"/>
        <v>26.287372700770007</v>
      </c>
      <c r="M39" s="64">
        <v>5638.5</v>
      </c>
      <c r="N39" s="51">
        <f t="shared" si="4"/>
        <v>5481.4999999999955</v>
      </c>
      <c r="O39" s="64">
        <v>1183.4065703122035</v>
      </c>
      <c r="P39" s="64">
        <v>2857.1511096877921</v>
      </c>
      <c r="Q39" s="64">
        <v>1440.9423200000001</v>
      </c>
      <c r="R39" s="52">
        <f t="shared" si="7"/>
        <v>21.589100981705819</v>
      </c>
      <c r="S39" s="52">
        <f t="shared" si="8"/>
        <v>52.123526583741572</v>
      </c>
      <c r="T39" s="52">
        <f t="shared" si="6"/>
        <v>26.287372434552609</v>
      </c>
      <c r="U39" s="53" t="s">
        <v>41</v>
      </c>
      <c r="V39" s="54" t="s">
        <v>40</v>
      </c>
      <c r="W39" s="55">
        <v>7</v>
      </c>
      <c r="X39" s="55">
        <v>5</v>
      </c>
      <c r="Y39" s="65" t="s">
        <v>160</v>
      </c>
    </row>
    <row r="40" spans="1:25" s="2" customFormat="1" ht="39" x14ac:dyDescent="0.2">
      <c r="A40" s="68"/>
      <c r="B40" s="68"/>
      <c r="C40" s="47">
        <v>21</v>
      </c>
      <c r="D40" s="48" t="str">
        <f>'[1]Табл. 13'!D35</f>
        <v>Кувандыкский г/о</v>
      </c>
      <c r="E40" s="63" t="s">
        <v>139</v>
      </c>
      <c r="F40" s="51">
        <f t="shared" si="1"/>
        <v>9017</v>
      </c>
      <c r="G40" s="64">
        <v>1812.64663</v>
      </c>
      <c r="H40" s="64">
        <v>4376.3533699999998</v>
      </c>
      <c r="I40" s="64">
        <v>2828</v>
      </c>
      <c r="J40" s="52">
        <f t="shared" si="5"/>
        <v>20.102546634135521</v>
      </c>
      <c r="K40" s="52">
        <f t="shared" si="2"/>
        <v>48.534472330043251</v>
      </c>
      <c r="L40" s="52">
        <f t="shared" si="3"/>
        <v>31.362981035821225</v>
      </c>
      <c r="M40" s="64">
        <v>6189</v>
      </c>
      <c r="N40" s="51">
        <f t="shared" si="4"/>
        <v>6415.5999999999995</v>
      </c>
      <c r="O40" s="64">
        <v>1289.6989899999999</v>
      </c>
      <c r="P40" s="64">
        <v>3113.7775899999997</v>
      </c>
      <c r="Q40" s="64">
        <v>2012.1234199999999</v>
      </c>
      <c r="R40" s="52">
        <f t="shared" si="7"/>
        <v>20.102546761020012</v>
      </c>
      <c r="S40" s="52">
        <f t="shared" si="8"/>
        <v>48.534472068084042</v>
      </c>
      <c r="T40" s="52">
        <f t="shared" si="6"/>
        <v>31.362981170895942</v>
      </c>
      <c r="U40" s="53" t="s">
        <v>41</v>
      </c>
      <c r="V40" s="54" t="s">
        <v>40</v>
      </c>
      <c r="W40" s="55">
        <v>15</v>
      </c>
      <c r="X40" s="55">
        <v>11</v>
      </c>
      <c r="Y40" s="65" t="s">
        <v>160</v>
      </c>
    </row>
    <row r="41" spans="1:25" s="2" customFormat="1" ht="39" x14ac:dyDescent="0.2">
      <c r="A41" s="68"/>
      <c r="B41" s="68"/>
      <c r="C41" s="47">
        <v>22</v>
      </c>
      <c r="D41" s="48" t="str">
        <f>'[1]Табл. 13'!D36</f>
        <v>Курманаевский район</v>
      </c>
      <c r="E41" s="63" t="s">
        <v>140</v>
      </c>
      <c r="F41" s="51">
        <f t="shared" si="1"/>
        <v>1083.8999999999999</v>
      </c>
      <c r="G41" s="64">
        <v>239.89964000000001</v>
      </c>
      <c r="H41" s="64">
        <v>579.20035999999993</v>
      </c>
      <c r="I41" s="64">
        <v>264.8</v>
      </c>
      <c r="J41" s="52">
        <f t="shared" si="5"/>
        <v>22.13300488974998</v>
      </c>
      <c r="K41" s="52">
        <f t="shared" si="2"/>
        <v>53.436697112279731</v>
      </c>
      <c r="L41" s="52">
        <f t="shared" si="3"/>
        <v>24.430297997970296</v>
      </c>
      <c r="M41" s="64">
        <v>819.1</v>
      </c>
      <c r="N41" s="51">
        <f t="shared" si="4"/>
        <v>0</v>
      </c>
      <c r="O41" s="64">
        <v>0</v>
      </c>
      <c r="P41" s="64">
        <v>0</v>
      </c>
      <c r="Q41" s="64">
        <v>0</v>
      </c>
      <c r="R41" s="52">
        <v>0</v>
      </c>
      <c r="S41" s="52">
        <v>0</v>
      </c>
      <c r="T41" s="52">
        <v>0</v>
      </c>
      <c r="U41" s="53" t="s">
        <v>41</v>
      </c>
      <c r="V41" s="54" t="s">
        <v>40</v>
      </c>
      <c r="W41" s="55">
        <v>1</v>
      </c>
      <c r="X41" s="55">
        <v>0</v>
      </c>
      <c r="Y41" s="65" t="s">
        <v>160</v>
      </c>
    </row>
    <row r="42" spans="1:25" s="2" customFormat="1" ht="39" x14ac:dyDescent="0.2">
      <c r="A42" s="68"/>
      <c r="B42" s="68"/>
      <c r="C42" s="47">
        <v>23</v>
      </c>
      <c r="D42" s="48" t="str">
        <f>'[1]Табл. 13'!D37</f>
        <v>Матвеевский район</v>
      </c>
      <c r="E42" s="63" t="s">
        <v>141</v>
      </c>
      <c r="F42" s="51">
        <f t="shared" si="1"/>
        <v>845.5</v>
      </c>
      <c r="G42" s="64">
        <v>137.62524999999999</v>
      </c>
      <c r="H42" s="64">
        <v>332.27474999999998</v>
      </c>
      <c r="I42" s="64">
        <v>375.6</v>
      </c>
      <c r="J42" s="52">
        <f t="shared" si="5"/>
        <v>16.277380248373742</v>
      </c>
      <c r="K42" s="52">
        <f t="shared" si="2"/>
        <v>39.299201655824959</v>
      </c>
      <c r="L42" s="52">
        <f t="shared" si="3"/>
        <v>44.423418095801303</v>
      </c>
      <c r="M42" s="64">
        <v>469.9</v>
      </c>
      <c r="N42" s="51">
        <f t="shared" si="4"/>
        <v>0</v>
      </c>
      <c r="O42" s="64">
        <v>0</v>
      </c>
      <c r="P42" s="64">
        <v>0</v>
      </c>
      <c r="Q42" s="64">
        <v>0</v>
      </c>
      <c r="R42" s="52">
        <v>0</v>
      </c>
      <c r="S42" s="52">
        <v>0</v>
      </c>
      <c r="T42" s="52">
        <v>0</v>
      </c>
      <c r="U42" s="53" t="s">
        <v>41</v>
      </c>
      <c r="V42" s="54" t="s">
        <v>40</v>
      </c>
      <c r="W42" s="55">
        <v>1</v>
      </c>
      <c r="X42" s="55">
        <v>0</v>
      </c>
      <c r="Y42" s="65" t="s">
        <v>160</v>
      </c>
    </row>
    <row r="43" spans="1:25" s="2" customFormat="1" ht="42" customHeight="1" x14ac:dyDescent="0.2">
      <c r="A43" s="68"/>
      <c r="B43" s="68"/>
      <c r="C43" s="47">
        <v>24</v>
      </c>
      <c r="D43" s="48" t="str">
        <f>'[1]Табл. 13'!D38</f>
        <v>Новоорский район</v>
      </c>
      <c r="E43" s="63" t="s">
        <v>142</v>
      </c>
      <c r="F43" s="51">
        <f t="shared" si="1"/>
        <v>10975.3</v>
      </c>
      <c r="G43" s="64">
        <v>2355.1519399999997</v>
      </c>
      <c r="H43" s="64">
        <v>5686.1480599999995</v>
      </c>
      <c r="I43" s="64">
        <v>2934</v>
      </c>
      <c r="J43" s="52">
        <f t="shared" si="5"/>
        <v>21.458656619864605</v>
      </c>
      <c r="K43" s="52">
        <f t="shared" si="2"/>
        <v>51.808588922398478</v>
      </c>
      <c r="L43" s="52">
        <f t="shared" si="3"/>
        <v>26.732754457736917</v>
      </c>
      <c r="M43" s="64">
        <v>8041.3</v>
      </c>
      <c r="N43" s="51">
        <f t="shared" si="4"/>
        <v>5836.5483299848402</v>
      </c>
      <c r="O43" s="64">
        <v>1252.4448645719817</v>
      </c>
      <c r="P43" s="64">
        <v>3023.833331546813</v>
      </c>
      <c r="Q43" s="64">
        <v>1560.2701338660449</v>
      </c>
      <c r="R43" s="52">
        <f t="shared" si="7"/>
        <v>21.458656619660594</v>
      </c>
      <c r="S43" s="52">
        <f t="shared" si="8"/>
        <v>51.80858892253304</v>
      </c>
      <c r="T43" s="52">
        <f t="shared" si="6"/>
        <v>26.732754457806358</v>
      </c>
      <c r="U43" s="53" t="s">
        <v>41</v>
      </c>
      <c r="V43" s="54" t="s">
        <v>40</v>
      </c>
      <c r="W43" s="55">
        <v>14</v>
      </c>
      <c r="X43" s="55">
        <v>8</v>
      </c>
      <c r="Y43" s="65" t="s">
        <v>160</v>
      </c>
    </row>
    <row r="44" spans="1:25" s="2" customFormat="1" ht="39" x14ac:dyDescent="0.2">
      <c r="A44" s="68"/>
      <c r="B44" s="68"/>
      <c r="C44" s="47">
        <v>25</v>
      </c>
      <c r="D44" s="48" t="s">
        <v>36</v>
      </c>
      <c r="E44" s="63" t="s">
        <v>143</v>
      </c>
      <c r="F44" s="51">
        <f t="shared" si="1"/>
        <v>2731.5</v>
      </c>
      <c r="G44" s="64">
        <v>577.18254000000002</v>
      </c>
      <c r="H44" s="64">
        <v>1393.51746</v>
      </c>
      <c r="I44" s="64">
        <v>760.8</v>
      </c>
      <c r="J44" s="52">
        <f t="shared" si="5"/>
        <v>21.13060735859418</v>
      </c>
      <c r="K44" s="52">
        <f t="shared" si="2"/>
        <v>51.016564524986272</v>
      </c>
      <c r="L44" s="52">
        <f t="shared" si="3"/>
        <v>27.852828116419548</v>
      </c>
      <c r="M44" s="64">
        <v>1970.7</v>
      </c>
      <c r="N44" s="51">
        <f t="shared" si="4"/>
        <v>910.50000000000011</v>
      </c>
      <c r="O44" s="64">
        <v>192.39418000000001</v>
      </c>
      <c r="P44" s="64">
        <v>464.50582000000003</v>
      </c>
      <c r="Q44" s="64">
        <v>253.6</v>
      </c>
      <c r="R44" s="52">
        <f t="shared" si="7"/>
        <v>21.130607358594176</v>
      </c>
      <c r="S44" s="52">
        <f t="shared" si="8"/>
        <v>51.016564524986265</v>
      </c>
      <c r="T44" s="52">
        <f t="shared" si="6"/>
        <v>27.852828116419548</v>
      </c>
      <c r="U44" s="53" t="s">
        <v>41</v>
      </c>
      <c r="V44" s="54" t="s">
        <v>40</v>
      </c>
      <c r="W44" s="55">
        <v>3</v>
      </c>
      <c r="X44" s="55">
        <v>1</v>
      </c>
      <c r="Y44" s="65" t="s">
        <v>160</v>
      </c>
    </row>
    <row r="45" spans="1:25" s="2" customFormat="1" ht="39" x14ac:dyDescent="0.2">
      <c r="A45" s="68"/>
      <c r="B45" s="68"/>
      <c r="C45" s="47">
        <v>26</v>
      </c>
      <c r="D45" s="48" t="str">
        <f>'[1]Табл. 13'!D40</f>
        <v>Октябрьский район</v>
      </c>
      <c r="E45" s="63" t="s">
        <v>144</v>
      </c>
      <c r="F45" s="51">
        <f t="shared" si="1"/>
        <v>3035</v>
      </c>
      <c r="G45" s="64">
        <v>646.39055000000008</v>
      </c>
      <c r="H45" s="64">
        <v>1560.6094499999999</v>
      </c>
      <c r="I45" s="64">
        <v>828</v>
      </c>
      <c r="J45" s="52">
        <f t="shared" si="5"/>
        <v>21.297876441515655</v>
      </c>
      <c r="K45" s="52">
        <f t="shared" si="2"/>
        <v>51.420410214168029</v>
      </c>
      <c r="L45" s="52">
        <f t="shared" si="3"/>
        <v>27.281713344316312</v>
      </c>
      <c r="M45" s="64">
        <v>1103.5</v>
      </c>
      <c r="N45" s="51">
        <f t="shared" si="4"/>
        <v>0</v>
      </c>
      <c r="O45" s="64">
        <v>0</v>
      </c>
      <c r="P45" s="64">
        <v>0</v>
      </c>
      <c r="Q45" s="64">
        <v>0</v>
      </c>
      <c r="R45" s="52">
        <v>0</v>
      </c>
      <c r="S45" s="52">
        <v>0</v>
      </c>
      <c r="T45" s="52">
        <v>0</v>
      </c>
      <c r="U45" s="53" t="s">
        <v>41</v>
      </c>
      <c r="V45" s="54" t="s">
        <v>40</v>
      </c>
      <c r="W45" s="55">
        <v>1</v>
      </c>
      <c r="X45" s="55">
        <v>0</v>
      </c>
      <c r="Y45" s="65" t="s">
        <v>160</v>
      </c>
    </row>
    <row r="46" spans="1:25" s="2" customFormat="1" ht="39" x14ac:dyDescent="0.2">
      <c r="A46" s="68"/>
      <c r="B46" s="68"/>
      <c r="C46" s="47">
        <v>27</v>
      </c>
      <c r="D46" s="48" t="str">
        <f>'[1]Табл. 13'!D41</f>
        <v>Оренбургский район</v>
      </c>
      <c r="E46" s="63" t="s">
        <v>145</v>
      </c>
      <c r="F46" s="51">
        <f t="shared" si="1"/>
        <v>52581.200000000004</v>
      </c>
      <c r="G46" s="64">
        <v>10137.026390000001</v>
      </c>
      <c r="H46" s="64">
        <v>24474.27361</v>
      </c>
      <c r="I46" s="64">
        <v>17969.900000000001</v>
      </c>
      <c r="J46" s="52">
        <f t="shared" si="5"/>
        <v>19.278803812008853</v>
      </c>
      <c r="K46" s="52">
        <f t="shared" si="2"/>
        <v>46.545673377556994</v>
      </c>
      <c r="L46" s="52">
        <f t="shared" si="3"/>
        <v>34.175522810434153</v>
      </c>
      <c r="M46" s="64">
        <v>34600.150049999997</v>
      </c>
      <c r="N46" s="51">
        <f t="shared" si="4"/>
        <v>27549.961090000012</v>
      </c>
      <c r="O46" s="64">
        <v>5311.3029599999991</v>
      </c>
      <c r="P46" s="64">
        <v>12823.31500000001</v>
      </c>
      <c r="Q46" s="64">
        <v>9415.3431300000029</v>
      </c>
      <c r="R46" s="52">
        <f t="shared" si="7"/>
        <v>19.278803852568334</v>
      </c>
      <c r="S46" s="52">
        <f t="shared" si="8"/>
        <v>46.54567372385354</v>
      </c>
      <c r="T46" s="52">
        <f t="shared" si="6"/>
        <v>34.175522423578123</v>
      </c>
      <c r="U46" s="53" t="s">
        <v>41</v>
      </c>
      <c r="V46" s="54" t="s">
        <v>40</v>
      </c>
      <c r="W46" s="55">
        <v>112</v>
      </c>
      <c r="X46" s="55">
        <v>54</v>
      </c>
      <c r="Y46" s="65" t="s">
        <v>160</v>
      </c>
    </row>
    <row r="47" spans="1:25" s="2" customFormat="1" ht="39" x14ac:dyDescent="0.2">
      <c r="A47" s="68"/>
      <c r="B47" s="68"/>
      <c r="C47" s="47">
        <v>28</v>
      </c>
      <c r="D47" s="48" t="str">
        <f>'[1]Табл. 13'!D42</f>
        <v>Первомайский район</v>
      </c>
      <c r="E47" s="63" t="s">
        <v>146</v>
      </c>
      <c r="F47" s="51">
        <f t="shared" si="1"/>
        <v>6008.1</v>
      </c>
      <c r="G47" s="64">
        <v>1338.4121100000002</v>
      </c>
      <c r="H47" s="64">
        <v>3231.38789</v>
      </c>
      <c r="I47" s="64">
        <v>1438.3</v>
      </c>
      <c r="J47" s="52">
        <f t="shared" si="5"/>
        <v>22.276794826983572</v>
      </c>
      <c r="K47" s="52">
        <f t="shared" si="2"/>
        <v>53.78385662688703</v>
      </c>
      <c r="L47" s="52">
        <f t="shared" si="3"/>
        <v>23.939348546129391</v>
      </c>
      <c r="M47" s="64">
        <v>4569.8</v>
      </c>
      <c r="N47" s="51">
        <f t="shared" si="4"/>
        <v>2523.4</v>
      </c>
      <c r="O47" s="64">
        <v>562.13264000000004</v>
      </c>
      <c r="P47" s="64">
        <v>1357.1818400000002</v>
      </c>
      <c r="Q47" s="64">
        <v>604.08551999999997</v>
      </c>
      <c r="R47" s="52">
        <f t="shared" si="7"/>
        <v>22.276794800665769</v>
      </c>
      <c r="S47" s="52">
        <f t="shared" si="8"/>
        <v>53.783856701276065</v>
      </c>
      <c r="T47" s="52">
        <f t="shared" si="6"/>
        <v>23.939348498058173</v>
      </c>
      <c r="U47" s="53" t="s">
        <v>41</v>
      </c>
      <c r="V47" s="54" t="s">
        <v>40</v>
      </c>
      <c r="W47" s="55">
        <v>5</v>
      </c>
      <c r="X47" s="55">
        <v>2</v>
      </c>
      <c r="Y47" s="65" t="s">
        <v>160</v>
      </c>
    </row>
    <row r="48" spans="1:25" s="2" customFormat="1" ht="39" x14ac:dyDescent="0.2">
      <c r="A48" s="68"/>
      <c r="B48" s="68"/>
      <c r="C48" s="47">
        <v>29</v>
      </c>
      <c r="D48" s="48" t="str">
        <f>'[1]Табл. 13'!D43</f>
        <v>Переволоцкий район</v>
      </c>
      <c r="E48" s="63" t="s">
        <v>147</v>
      </c>
      <c r="F48" s="51">
        <f t="shared" si="1"/>
        <v>13824.5</v>
      </c>
      <c r="G48" s="64">
        <v>2963.9364399999999</v>
      </c>
      <c r="H48" s="64">
        <v>7155.9635599999992</v>
      </c>
      <c r="I48" s="64">
        <v>3704.6</v>
      </c>
      <c r="J48" s="52">
        <f t="shared" si="5"/>
        <v>21.439736988679517</v>
      </c>
      <c r="K48" s="52">
        <f t="shared" si="2"/>
        <v>51.762910485008497</v>
      </c>
      <c r="L48" s="52">
        <f t="shared" si="3"/>
        <v>26.797352526311979</v>
      </c>
      <c r="M48" s="64">
        <v>10119.2541</v>
      </c>
      <c r="N48" s="51">
        <f t="shared" si="4"/>
        <v>10975.400000000001</v>
      </c>
      <c r="O48" s="64">
        <v>2352.9467100000002</v>
      </c>
      <c r="P48" s="64">
        <v>5680.8238700000011</v>
      </c>
      <c r="Q48" s="64">
        <v>2941.6294200000007</v>
      </c>
      <c r="R48" s="52">
        <f t="shared" si="7"/>
        <v>21.438368624378153</v>
      </c>
      <c r="S48" s="52">
        <f t="shared" si="8"/>
        <v>51.759606665816285</v>
      </c>
      <c r="T48" s="52">
        <f t="shared" si="6"/>
        <v>26.802024709805565</v>
      </c>
      <c r="U48" s="53" t="s">
        <v>41</v>
      </c>
      <c r="V48" s="54" t="s">
        <v>40</v>
      </c>
      <c r="W48" s="55">
        <v>19</v>
      </c>
      <c r="X48" s="55">
        <v>15</v>
      </c>
      <c r="Y48" s="65" t="s">
        <v>160</v>
      </c>
    </row>
    <row r="49" spans="1:25" s="2" customFormat="1" ht="39" x14ac:dyDescent="0.2">
      <c r="A49" s="68"/>
      <c r="B49" s="68"/>
      <c r="C49" s="47">
        <v>30</v>
      </c>
      <c r="D49" s="48" t="str">
        <f>'[1]Табл. 13'!D44</f>
        <v>Пономарёвский район</v>
      </c>
      <c r="E49" s="63" t="s">
        <v>148</v>
      </c>
      <c r="F49" s="51">
        <f t="shared" si="1"/>
        <v>13860.599999999999</v>
      </c>
      <c r="G49" s="64">
        <v>3303.8259900000003</v>
      </c>
      <c r="H49" s="64">
        <v>7976.5740099999994</v>
      </c>
      <c r="I49" s="64">
        <v>2580.1999999999998</v>
      </c>
      <c r="J49" s="52">
        <f t="shared" si="5"/>
        <v>23.836096489329471</v>
      </c>
      <c r="K49" s="52">
        <f t="shared" si="2"/>
        <v>57.548547754065481</v>
      </c>
      <c r="L49" s="52">
        <f t="shared" si="3"/>
        <v>18.615355756605055</v>
      </c>
      <c r="M49" s="64">
        <v>11279.62278</v>
      </c>
      <c r="N49" s="51">
        <f t="shared" si="4"/>
        <v>10468.90617</v>
      </c>
      <c r="O49" s="64">
        <v>2389.0458099999996</v>
      </c>
      <c r="P49" s="64">
        <v>6104.7805399999988</v>
      </c>
      <c r="Q49" s="64">
        <v>1975.0798200000002</v>
      </c>
      <c r="R49" s="52">
        <f t="shared" si="7"/>
        <v>22.820395666990674</v>
      </c>
      <c r="S49" s="52">
        <f t="shared" si="8"/>
        <v>58.313451671713658</v>
      </c>
      <c r="T49" s="52">
        <f t="shared" si="6"/>
        <v>18.866152661295658</v>
      </c>
      <c r="U49" s="53" t="s">
        <v>41</v>
      </c>
      <c r="V49" s="54" t="s">
        <v>40</v>
      </c>
      <c r="W49" s="55">
        <v>15</v>
      </c>
      <c r="X49" s="55">
        <v>12</v>
      </c>
      <c r="Y49" s="65" t="s">
        <v>160</v>
      </c>
    </row>
    <row r="50" spans="1:25" s="2" customFormat="1" ht="39" x14ac:dyDescent="0.2">
      <c r="A50" s="68"/>
      <c r="B50" s="68"/>
      <c r="C50" s="47">
        <v>31</v>
      </c>
      <c r="D50" s="48" t="str">
        <f>'[1]Табл. 13'!D45</f>
        <v>Сакмарский район</v>
      </c>
      <c r="E50" s="63" t="s">
        <v>149</v>
      </c>
      <c r="F50" s="51">
        <f t="shared" si="1"/>
        <v>5140.8999999999996</v>
      </c>
      <c r="G50" s="64">
        <v>1065.5632499999999</v>
      </c>
      <c r="H50" s="64">
        <v>2572.6367500000001</v>
      </c>
      <c r="I50" s="64">
        <v>1502.7</v>
      </c>
      <c r="J50" s="52">
        <f t="shared" si="5"/>
        <v>20.727173257600811</v>
      </c>
      <c r="K50" s="52">
        <f t="shared" si="2"/>
        <v>50.042536326324196</v>
      </c>
      <c r="L50" s="52">
        <f t="shared" si="3"/>
        <v>29.230290416075011</v>
      </c>
      <c r="M50" s="64">
        <v>3638.2</v>
      </c>
      <c r="N50" s="51">
        <f t="shared" si="4"/>
        <v>2529.5</v>
      </c>
      <c r="O50" s="64">
        <v>526.36656000000005</v>
      </c>
      <c r="P50" s="64">
        <v>1270.8302099999999</v>
      </c>
      <c r="Q50" s="64">
        <v>732.30322999999999</v>
      </c>
      <c r="R50" s="52">
        <f t="shared" si="7"/>
        <v>20.809114844830997</v>
      </c>
      <c r="S50" s="52">
        <f t="shared" si="8"/>
        <v>50.240372010278698</v>
      </c>
      <c r="T50" s="52">
        <f t="shared" si="6"/>
        <v>28.950513144890294</v>
      </c>
      <c r="U50" s="53" t="s">
        <v>41</v>
      </c>
      <c r="V50" s="54" t="s">
        <v>40</v>
      </c>
      <c r="W50" s="55">
        <v>4</v>
      </c>
      <c r="X50" s="55">
        <v>2</v>
      </c>
      <c r="Y50" s="65" t="s">
        <v>160</v>
      </c>
    </row>
    <row r="51" spans="1:25" s="2" customFormat="1" ht="39" x14ac:dyDescent="0.2">
      <c r="A51" s="68"/>
      <c r="B51" s="68"/>
      <c r="C51" s="47">
        <v>32</v>
      </c>
      <c r="D51" s="48" t="str">
        <f>'[1]Табл. 13'!D46</f>
        <v>Саракташский район</v>
      </c>
      <c r="E51" s="63" t="s">
        <v>150</v>
      </c>
      <c r="F51" s="51">
        <f t="shared" si="1"/>
        <v>10269.200000000001</v>
      </c>
      <c r="G51" s="64">
        <v>2209.5310099999997</v>
      </c>
      <c r="H51" s="64">
        <v>5334.5689900000007</v>
      </c>
      <c r="I51" s="64">
        <v>2725.1</v>
      </c>
      <c r="J51" s="52">
        <f t="shared" si="5"/>
        <v>21.516096774821794</v>
      </c>
      <c r="K51" s="52">
        <f t="shared" si="2"/>
        <v>51.947269407548788</v>
      </c>
      <c r="L51" s="52">
        <f t="shared" si="3"/>
        <v>26.536633817629411</v>
      </c>
      <c r="M51" s="64">
        <v>7544.03586</v>
      </c>
      <c r="N51" s="51">
        <f t="shared" si="4"/>
        <v>9688.7000000000007</v>
      </c>
      <c r="O51" s="64">
        <v>2085.0996599999999</v>
      </c>
      <c r="P51" s="64">
        <v>5034.1488100000006</v>
      </c>
      <c r="Q51" s="64">
        <v>2569.4515299999998</v>
      </c>
      <c r="R51" s="52">
        <f t="shared" si="7"/>
        <v>21.520943573441222</v>
      </c>
      <c r="S51" s="52">
        <f t="shared" si="8"/>
        <v>51.958970862964073</v>
      </c>
      <c r="T51" s="52">
        <f t="shared" si="6"/>
        <v>26.520085563594698</v>
      </c>
      <c r="U51" s="53" t="s">
        <v>41</v>
      </c>
      <c r="V51" s="54" t="s">
        <v>40</v>
      </c>
      <c r="W51" s="55">
        <v>10</v>
      </c>
      <c r="X51" s="55">
        <v>9</v>
      </c>
      <c r="Y51" s="65" t="s">
        <v>160</v>
      </c>
    </row>
    <row r="52" spans="1:25" s="2" customFormat="1" ht="39" x14ac:dyDescent="0.2">
      <c r="A52" s="68"/>
      <c r="B52" s="68"/>
      <c r="C52" s="47">
        <v>33</v>
      </c>
      <c r="D52" s="48" t="s">
        <v>44</v>
      </c>
      <c r="E52" s="63" t="s">
        <v>151</v>
      </c>
      <c r="F52" s="51">
        <f t="shared" si="1"/>
        <v>346.9</v>
      </c>
      <c r="G52" s="64">
        <v>62.266709999999996</v>
      </c>
      <c r="H52" s="64">
        <v>150.33329000000001</v>
      </c>
      <c r="I52" s="64">
        <v>134.30000000000001</v>
      </c>
      <c r="J52" s="52">
        <f t="shared" si="5"/>
        <v>17.949469587777457</v>
      </c>
      <c r="K52" s="52">
        <f t="shared" si="2"/>
        <v>43.336203516863655</v>
      </c>
      <c r="L52" s="52">
        <f t="shared" si="3"/>
        <v>38.714326895358894</v>
      </c>
      <c r="M52" s="64">
        <v>212.6</v>
      </c>
      <c r="N52" s="51">
        <f t="shared" si="4"/>
        <v>346.9</v>
      </c>
      <c r="O52" s="64">
        <v>62.266709999999996</v>
      </c>
      <c r="P52" s="64">
        <v>150.33329000000001</v>
      </c>
      <c r="Q52" s="64">
        <v>134.30000000000001</v>
      </c>
      <c r="R52" s="52">
        <f t="shared" si="7"/>
        <v>17.949469587777457</v>
      </c>
      <c r="S52" s="52">
        <f t="shared" si="8"/>
        <v>43.336203516863655</v>
      </c>
      <c r="T52" s="52">
        <f t="shared" si="6"/>
        <v>38.714326895358894</v>
      </c>
      <c r="U52" s="53" t="s">
        <v>41</v>
      </c>
      <c r="V52" s="54" t="s">
        <v>40</v>
      </c>
      <c r="W52" s="55">
        <v>1</v>
      </c>
      <c r="X52" s="55">
        <v>1</v>
      </c>
      <c r="Y52" s="65"/>
    </row>
    <row r="53" spans="1:25" s="2" customFormat="1" ht="39" x14ac:dyDescent="0.2">
      <c r="A53" s="68"/>
      <c r="B53" s="68"/>
      <c r="C53" s="47">
        <v>34</v>
      </c>
      <c r="D53" s="48" t="s">
        <v>45</v>
      </c>
      <c r="E53" s="63" t="s">
        <v>152</v>
      </c>
      <c r="F53" s="51">
        <f t="shared" si="1"/>
        <v>4118.8</v>
      </c>
      <c r="G53" s="64">
        <v>877.21084999999994</v>
      </c>
      <c r="H53" s="64">
        <v>2117.88915</v>
      </c>
      <c r="I53" s="64">
        <v>1123.7</v>
      </c>
      <c r="J53" s="52">
        <f t="shared" si="5"/>
        <v>21.297728707390501</v>
      </c>
      <c r="K53" s="52">
        <f t="shared" si="2"/>
        <v>51.420053170826449</v>
      </c>
      <c r="L53" s="52">
        <f t="shared" si="3"/>
        <v>27.282218121783043</v>
      </c>
      <c r="M53" s="64">
        <v>1576.4</v>
      </c>
      <c r="N53" s="51">
        <f t="shared" si="4"/>
        <v>1083.8999999999999</v>
      </c>
      <c r="O53" s="64">
        <v>230.84957999999997</v>
      </c>
      <c r="P53" s="64">
        <v>557.35041999999999</v>
      </c>
      <c r="Q53" s="64">
        <v>295.7</v>
      </c>
      <c r="R53" s="52">
        <f t="shared" ref="R53" si="9">O53/N53*100</f>
        <v>21.298051480763906</v>
      </c>
      <c r="S53" s="52">
        <f t="shared" ref="S53" si="10">P53/N53*100</f>
        <v>51.420834025279092</v>
      </c>
      <c r="T53" s="52">
        <f t="shared" ref="T53" si="11">Q53/N53*100</f>
        <v>27.281114493957009</v>
      </c>
      <c r="U53" s="53" t="s">
        <v>41</v>
      </c>
      <c r="V53" s="54" t="s">
        <v>40</v>
      </c>
      <c r="W53" s="55">
        <v>2</v>
      </c>
      <c r="X53" s="55">
        <v>1</v>
      </c>
      <c r="Y53" s="65" t="s">
        <v>160</v>
      </c>
    </row>
    <row r="54" spans="1:25" s="2" customFormat="1" ht="39" x14ac:dyDescent="0.2">
      <c r="A54" s="68"/>
      <c r="B54" s="68"/>
      <c r="C54" s="47">
        <v>35</v>
      </c>
      <c r="D54" s="48" t="str">
        <f>'[1]Табл. 13'!D47</f>
        <v>Соль-Илецкий  г/о</v>
      </c>
      <c r="E54" s="63" t="s">
        <v>153</v>
      </c>
      <c r="F54" s="51">
        <f t="shared" si="1"/>
        <v>8609.2999999999993</v>
      </c>
      <c r="G54" s="64">
        <v>1669.13446</v>
      </c>
      <c r="H54" s="64">
        <v>4029.8655400000002</v>
      </c>
      <c r="I54" s="64">
        <v>2910.3</v>
      </c>
      <c r="J54" s="52">
        <f t="shared" si="5"/>
        <v>19.387574599560942</v>
      </c>
      <c r="K54" s="52">
        <f t="shared" si="2"/>
        <v>46.808283367985787</v>
      </c>
      <c r="L54" s="52">
        <f t="shared" si="3"/>
        <v>33.804142032453285</v>
      </c>
      <c r="M54" s="64">
        <v>5699</v>
      </c>
      <c r="N54" s="51">
        <f t="shared" si="4"/>
        <v>5202.7000000000007</v>
      </c>
      <c r="O54" s="64">
        <v>1008.67735</v>
      </c>
      <c r="P54" s="64">
        <v>2435.2945600000003</v>
      </c>
      <c r="Q54" s="64">
        <v>1758.7280900000001</v>
      </c>
      <c r="R54" s="52">
        <f t="shared" si="7"/>
        <v>19.387574720818034</v>
      </c>
      <c r="S54" s="52">
        <f t="shared" si="8"/>
        <v>46.808283391316046</v>
      </c>
      <c r="T54" s="52">
        <f t="shared" si="6"/>
        <v>33.80414188786591</v>
      </c>
      <c r="U54" s="53" t="s">
        <v>41</v>
      </c>
      <c r="V54" s="54" t="s">
        <v>40</v>
      </c>
      <c r="W54" s="55">
        <v>8</v>
      </c>
      <c r="X54" s="55">
        <v>5</v>
      </c>
      <c r="Y54" s="65" t="s">
        <v>160</v>
      </c>
    </row>
    <row r="55" spans="1:25" s="2" customFormat="1" ht="40.5" customHeight="1" x14ac:dyDescent="0.2">
      <c r="A55" s="68"/>
      <c r="B55" s="68"/>
      <c r="C55" s="47">
        <v>36</v>
      </c>
      <c r="D55" s="48" t="str">
        <f>'[1]Табл. 13'!D48</f>
        <v>Сорочинский г/о</v>
      </c>
      <c r="E55" s="63" t="s">
        <v>154</v>
      </c>
      <c r="F55" s="51">
        <f t="shared" si="1"/>
        <v>6193.7</v>
      </c>
      <c r="G55" s="64">
        <v>1303.58845</v>
      </c>
      <c r="H55" s="64">
        <v>3147.3115499999999</v>
      </c>
      <c r="I55" s="64">
        <v>1742.8</v>
      </c>
      <c r="J55" s="52">
        <f t="shared" si="5"/>
        <v>21.047006635775062</v>
      </c>
      <c r="K55" s="52">
        <f t="shared" si="2"/>
        <v>50.814723832281182</v>
      </c>
      <c r="L55" s="52">
        <f t="shared" si="3"/>
        <v>28.138269531943749</v>
      </c>
      <c r="M55" s="64">
        <v>4450.8999999999996</v>
      </c>
      <c r="N55" s="51">
        <f t="shared" si="4"/>
        <v>2074.9</v>
      </c>
      <c r="O55" s="64">
        <v>1054.3293200000001</v>
      </c>
      <c r="P55" s="64">
        <v>436.69382000000002</v>
      </c>
      <c r="Q55" s="64">
        <v>583.87685999999997</v>
      </c>
      <c r="R55" s="52">
        <f t="shared" si="7"/>
        <v>50.813500409658296</v>
      </c>
      <c r="S55" s="52">
        <f t="shared" si="8"/>
        <v>21.046499590341703</v>
      </c>
      <c r="T55" s="52">
        <f t="shared" si="6"/>
        <v>28.139999999999997</v>
      </c>
      <c r="U55" s="53" t="s">
        <v>41</v>
      </c>
      <c r="V55" s="54" t="s">
        <v>40</v>
      </c>
      <c r="W55" s="55">
        <v>6</v>
      </c>
      <c r="X55" s="55">
        <v>2</v>
      </c>
      <c r="Y55" s="65" t="s">
        <v>160</v>
      </c>
    </row>
    <row r="56" spans="1:25" s="2" customFormat="1" ht="39" x14ac:dyDescent="0.2">
      <c r="A56" s="68"/>
      <c r="B56" s="68"/>
      <c r="C56" s="47">
        <v>37</v>
      </c>
      <c r="D56" s="48" t="str">
        <f>'[1]Табл. 13'!D49</f>
        <v>Ташлинский район</v>
      </c>
      <c r="E56" s="63" t="s">
        <v>155</v>
      </c>
      <c r="F56" s="51">
        <f t="shared" si="1"/>
        <v>12377.099999999999</v>
      </c>
      <c r="G56" s="64">
        <v>2751.3041200000002</v>
      </c>
      <c r="H56" s="64">
        <v>6642.5958799999999</v>
      </c>
      <c r="I56" s="64">
        <v>2983.2</v>
      </c>
      <c r="J56" s="52">
        <f t="shared" si="5"/>
        <v>22.228988373690125</v>
      </c>
      <c r="K56" s="52">
        <f t="shared" si="2"/>
        <v>53.668435093842668</v>
      </c>
      <c r="L56" s="52">
        <f t="shared" si="3"/>
        <v>24.102576532467218</v>
      </c>
      <c r="M56" s="64">
        <v>9393.9</v>
      </c>
      <c r="N56" s="51">
        <f t="shared" si="4"/>
        <v>6307.2999900000004</v>
      </c>
      <c r="O56" s="64">
        <v>1402.0489700000001</v>
      </c>
      <c r="P56" s="64">
        <v>3385.0292100000001</v>
      </c>
      <c r="Q56" s="64">
        <v>1520.22181</v>
      </c>
      <c r="R56" s="52">
        <f t="shared" si="7"/>
        <v>22.228988191823738</v>
      </c>
      <c r="S56" s="52">
        <f t="shared" si="8"/>
        <v>53.66843523166559</v>
      </c>
      <c r="T56" s="52">
        <f t="shared" si="6"/>
        <v>24.102576576510671</v>
      </c>
      <c r="U56" s="53" t="s">
        <v>41</v>
      </c>
      <c r="V56" s="54" t="s">
        <v>40</v>
      </c>
      <c r="W56" s="55">
        <v>13</v>
      </c>
      <c r="X56" s="55">
        <v>7</v>
      </c>
      <c r="Y56" s="65" t="s">
        <v>160</v>
      </c>
    </row>
    <row r="57" spans="1:25" s="2" customFormat="1" ht="39" customHeight="1" x14ac:dyDescent="0.2">
      <c r="A57" s="68"/>
      <c r="B57" s="68"/>
      <c r="C57" s="47">
        <v>38</v>
      </c>
      <c r="D57" s="48" t="str">
        <f>'[1]Табл. 13'!D50</f>
        <v>Тоцкий район</v>
      </c>
      <c r="E57" s="63" t="s">
        <v>156</v>
      </c>
      <c r="F57" s="51">
        <f t="shared" si="1"/>
        <v>9263.7000000000007</v>
      </c>
      <c r="G57" s="64">
        <v>1985.79846</v>
      </c>
      <c r="H57" s="64">
        <v>4794.4015399999998</v>
      </c>
      <c r="I57" s="64">
        <v>2483.5</v>
      </c>
      <c r="J57" s="52">
        <f t="shared" si="5"/>
        <v>21.436342498137893</v>
      </c>
      <c r="K57" s="52">
        <f t="shared" si="2"/>
        <v>51.754715070652111</v>
      </c>
      <c r="L57" s="52">
        <f t="shared" si="3"/>
        <v>26.808942431209992</v>
      </c>
      <c r="M57" s="64">
        <v>6752.9</v>
      </c>
      <c r="N57" s="51">
        <f t="shared" si="4"/>
        <v>4728.2</v>
      </c>
      <c r="O57" s="64">
        <v>1013.59712</v>
      </c>
      <c r="P57" s="64">
        <v>2447.1726100000001</v>
      </c>
      <c r="Q57" s="64">
        <v>1267.4302699999998</v>
      </c>
      <c r="R57" s="52">
        <f t="shared" si="7"/>
        <v>21.437272535002748</v>
      </c>
      <c r="S57" s="52">
        <f t="shared" si="8"/>
        <v>51.756960576963749</v>
      </c>
      <c r="T57" s="52">
        <f t="shared" si="6"/>
        <v>26.805766888033499</v>
      </c>
      <c r="U57" s="53" t="s">
        <v>41</v>
      </c>
      <c r="V57" s="54" t="s">
        <v>40</v>
      </c>
      <c r="W57" s="55">
        <v>17</v>
      </c>
      <c r="X57" s="55">
        <v>11</v>
      </c>
      <c r="Y57" s="65" t="s">
        <v>160</v>
      </c>
    </row>
    <row r="58" spans="1:25" s="2" customFormat="1" ht="39" x14ac:dyDescent="0.2">
      <c r="A58" s="68"/>
      <c r="B58" s="68"/>
      <c r="C58" s="47">
        <v>39</v>
      </c>
      <c r="D58" s="48" t="str">
        <f>'[1]Табл. 13'!D51</f>
        <v>Тюльганский район</v>
      </c>
      <c r="E58" s="63" t="s">
        <v>157</v>
      </c>
      <c r="F58" s="51">
        <f t="shared" si="1"/>
        <v>3317.1</v>
      </c>
      <c r="G58" s="64">
        <v>650.98880000000008</v>
      </c>
      <c r="H58" s="64">
        <v>1571.7112</v>
      </c>
      <c r="I58" s="64">
        <v>1094.4000000000001</v>
      </c>
      <c r="J58" s="52">
        <f t="shared" si="5"/>
        <v>19.625238913508792</v>
      </c>
      <c r="K58" s="52">
        <f t="shared" si="2"/>
        <v>47.38208676253354</v>
      </c>
      <c r="L58" s="52">
        <f t="shared" si="3"/>
        <v>32.992674323957679</v>
      </c>
      <c r="M58" s="64">
        <v>2222.6999999999998</v>
      </c>
      <c r="N58" s="51">
        <f t="shared" si="4"/>
        <v>982.8</v>
      </c>
      <c r="O58" s="64">
        <v>192.87685999999999</v>
      </c>
      <c r="P58" s="64">
        <v>465.67114000000004</v>
      </c>
      <c r="Q58" s="64">
        <v>324.25200000000001</v>
      </c>
      <c r="R58" s="52">
        <f t="shared" si="7"/>
        <v>19.62524013024013</v>
      </c>
      <c r="S58" s="52">
        <f t="shared" si="8"/>
        <v>47.382085877085885</v>
      </c>
      <c r="T58" s="52">
        <f t="shared" si="6"/>
        <v>32.992673992673993</v>
      </c>
      <c r="U58" s="53" t="s">
        <v>41</v>
      </c>
      <c r="V58" s="54" t="s">
        <v>40</v>
      </c>
      <c r="W58" s="55">
        <v>6</v>
      </c>
      <c r="X58" s="55">
        <v>2</v>
      </c>
      <c r="Y58" s="65" t="s">
        <v>160</v>
      </c>
    </row>
    <row r="59" spans="1:25" s="2" customFormat="1" ht="39" x14ac:dyDescent="0.2">
      <c r="A59" s="68"/>
      <c r="B59" s="68"/>
      <c r="C59" s="47">
        <v>40</v>
      </c>
      <c r="D59" s="48" t="str">
        <f>'[1]Табл. 13'!D52</f>
        <v>Шарлыкский район</v>
      </c>
      <c r="E59" s="63" t="s">
        <v>158</v>
      </c>
      <c r="F59" s="51">
        <f t="shared" si="1"/>
        <v>5650.8000000000011</v>
      </c>
      <c r="G59" s="64">
        <v>1306.7515700000001</v>
      </c>
      <c r="H59" s="64">
        <v>3154.9484300000004</v>
      </c>
      <c r="I59" s="64">
        <v>1189.0999999999999</v>
      </c>
      <c r="J59" s="52">
        <f t="shared" si="5"/>
        <v>23.12507202519997</v>
      </c>
      <c r="K59" s="52">
        <f t="shared" si="2"/>
        <v>55.831889820910305</v>
      </c>
      <c r="L59" s="52">
        <f t="shared" si="3"/>
        <v>21.043038153889711</v>
      </c>
      <c r="M59" s="64">
        <v>3662.8924200000001</v>
      </c>
      <c r="N59" s="51">
        <f>O59+P59+Q59</f>
        <v>2615.9</v>
      </c>
      <c r="O59" s="64">
        <v>604.00516000000005</v>
      </c>
      <c r="P59" s="64">
        <v>1458.2765400000001</v>
      </c>
      <c r="Q59" s="64">
        <v>553.61829999999998</v>
      </c>
      <c r="R59" s="52">
        <f t="shared" si="7"/>
        <v>23.089764899269852</v>
      </c>
      <c r="S59" s="52">
        <f t="shared" si="8"/>
        <v>55.746647043082689</v>
      </c>
      <c r="T59" s="52">
        <f t="shared" si="6"/>
        <v>21.163588057647463</v>
      </c>
      <c r="U59" s="53" t="s">
        <v>41</v>
      </c>
      <c r="V59" s="54" t="s">
        <v>40</v>
      </c>
      <c r="W59" s="55">
        <v>6</v>
      </c>
      <c r="X59" s="55">
        <v>4</v>
      </c>
      <c r="Y59" s="65" t="s">
        <v>160</v>
      </c>
    </row>
    <row r="60" spans="1:25" s="2" customFormat="1" ht="39" x14ac:dyDescent="0.2">
      <c r="A60" s="68"/>
      <c r="B60" s="68"/>
      <c r="C60" s="47">
        <v>41</v>
      </c>
      <c r="D60" s="48" t="str">
        <f>'[1]Табл. 13'!D53</f>
        <v>Ясненский г/о</v>
      </c>
      <c r="E60" s="63" t="s">
        <v>159</v>
      </c>
      <c r="F60" s="51">
        <f t="shared" si="1"/>
        <v>1951.0000000000002</v>
      </c>
      <c r="G60" s="64">
        <v>407.34027000000003</v>
      </c>
      <c r="H60" s="64">
        <v>983.45973000000004</v>
      </c>
      <c r="I60" s="64">
        <v>560.20000000000005</v>
      </c>
      <c r="J60" s="52">
        <f t="shared" si="5"/>
        <v>20.878537672988209</v>
      </c>
      <c r="K60" s="52">
        <f t="shared" si="2"/>
        <v>50.407982060481807</v>
      </c>
      <c r="L60" s="52">
        <f t="shared" si="3"/>
        <v>28.713480266529984</v>
      </c>
      <c r="M60" s="64">
        <v>1390.8</v>
      </c>
      <c r="N60" s="51">
        <f t="shared" si="4"/>
        <v>1951.0000000000002</v>
      </c>
      <c r="O60" s="64">
        <v>407.34027000000003</v>
      </c>
      <c r="P60" s="64">
        <v>983.45973000000004</v>
      </c>
      <c r="Q60" s="64">
        <v>560.20000000000005</v>
      </c>
      <c r="R60" s="52">
        <f t="shared" si="7"/>
        <v>20.878537672988209</v>
      </c>
      <c r="S60" s="52">
        <f t="shared" si="8"/>
        <v>50.407982060481807</v>
      </c>
      <c r="T60" s="52">
        <f t="shared" si="6"/>
        <v>28.713480266529984</v>
      </c>
      <c r="U60" s="53" t="s">
        <v>41</v>
      </c>
      <c r="V60" s="54" t="s">
        <v>40</v>
      </c>
      <c r="W60" s="55">
        <v>2</v>
      </c>
      <c r="X60" s="55">
        <v>2</v>
      </c>
      <c r="Y60" s="65"/>
    </row>
    <row r="61" spans="1:25" s="2" customFormat="1" ht="11.25" x14ac:dyDescent="0.2">
      <c r="A61" s="69"/>
      <c r="B61" s="69"/>
      <c r="C61" s="70" t="s">
        <v>114</v>
      </c>
      <c r="D61" s="71"/>
      <c r="E61" s="72"/>
      <c r="F61" s="51">
        <f t="shared" si="1"/>
        <v>26.3</v>
      </c>
      <c r="G61" s="64">
        <v>7.7</v>
      </c>
      <c r="H61" s="64">
        <v>18.600000000000001</v>
      </c>
      <c r="I61" s="64">
        <v>0</v>
      </c>
      <c r="J61" s="52">
        <f t="shared" ref="J61" si="12">G61/F61*100</f>
        <v>29.277566539923956</v>
      </c>
      <c r="K61" s="52">
        <f t="shared" ref="K61" si="13">H61/F61*100</f>
        <v>70.722433460076047</v>
      </c>
      <c r="L61" s="52">
        <f t="shared" si="3"/>
        <v>0</v>
      </c>
      <c r="M61" s="64">
        <v>0</v>
      </c>
      <c r="N61" s="51">
        <v>0</v>
      </c>
      <c r="O61" s="64">
        <v>0</v>
      </c>
      <c r="P61" s="64">
        <v>0</v>
      </c>
      <c r="Q61" s="64">
        <v>0</v>
      </c>
      <c r="R61" s="52">
        <v>0</v>
      </c>
      <c r="S61" s="52">
        <v>0</v>
      </c>
      <c r="T61" s="52">
        <v>0</v>
      </c>
      <c r="U61" s="53"/>
      <c r="V61" s="54"/>
      <c r="W61" s="55"/>
      <c r="X61" s="55"/>
      <c r="Y61" s="65"/>
    </row>
    <row r="62" spans="1:25" s="2" customFormat="1" ht="12.75" customHeight="1" x14ac:dyDescent="0.2">
      <c r="A62" s="88" t="s">
        <v>75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s="2" customFormat="1" ht="12.6" customHeight="1" x14ac:dyDescent="0.2">
      <c r="A63" s="88" t="s">
        <v>57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s="2" customFormat="1" ht="12.6" customHeight="1" x14ac:dyDescent="0.2">
      <c r="A64" s="88" t="s">
        <v>76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25:25" s="2" customFormat="1" ht="11.25" x14ac:dyDescent="0.2">
      <c r="Y65" s="5"/>
    </row>
    <row r="66" spans="25:25" s="2" customFormat="1" ht="11.25" x14ac:dyDescent="0.2">
      <c r="Y66" s="5"/>
    </row>
    <row r="67" spans="25:25" s="2" customFormat="1" ht="11.25" x14ac:dyDescent="0.2">
      <c r="Y67" s="5"/>
    </row>
    <row r="68" spans="25:25" s="2" customFormat="1" ht="11.25" x14ac:dyDescent="0.2">
      <c r="Y68" s="5"/>
    </row>
    <row r="69" spans="25:25" s="2" customFormat="1" ht="11.25" x14ac:dyDescent="0.2">
      <c r="Y69" s="5"/>
    </row>
    <row r="70" spans="25:25" s="2" customFormat="1" ht="11.25" x14ac:dyDescent="0.2">
      <c r="Y70" s="5"/>
    </row>
    <row r="71" spans="25:25" s="2" customFormat="1" ht="11.25" x14ac:dyDescent="0.2">
      <c r="Y71" s="5"/>
    </row>
    <row r="72" spans="25:25" s="2" customFormat="1" ht="11.25" x14ac:dyDescent="0.2">
      <c r="Y72" s="5"/>
    </row>
    <row r="73" spans="25:25" s="2" customFormat="1" ht="11.25" x14ac:dyDescent="0.2">
      <c r="Y73" s="5"/>
    </row>
    <row r="74" spans="25:25" s="2" customFormat="1" ht="11.25" x14ac:dyDescent="0.2">
      <c r="Y74" s="5"/>
    </row>
    <row r="75" spans="25:25" s="2" customFormat="1" ht="11.25" x14ac:dyDescent="0.2">
      <c r="Y75" s="5"/>
    </row>
    <row r="76" spans="25:25" s="2" customFormat="1" ht="11.25" x14ac:dyDescent="0.2">
      <c r="Y76" s="5"/>
    </row>
    <row r="77" spans="25:25" s="2" customFormat="1" ht="11.25" x14ac:dyDescent="0.2">
      <c r="Y77" s="5"/>
    </row>
    <row r="78" spans="25:25" s="2" customFormat="1" ht="11.25" x14ac:dyDescent="0.2">
      <c r="Y78" s="5"/>
    </row>
    <row r="79" spans="25:25" s="2" customFormat="1" ht="11.25" x14ac:dyDescent="0.2">
      <c r="Y79" s="5"/>
    </row>
    <row r="80" spans="25:25" s="2" customFormat="1" ht="11.25" x14ac:dyDescent="0.2">
      <c r="Y80" s="5"/>
    </row>
    <row r="81" spans="25:25" s="2" customFormat="1" ht="11.25" x14ac:dyDescent="0.2">
      <c r="Y81" s="5"/>
    </row>
    <row r="82" spans="25:25" s="2" customFormat="1" ht="11.25" x14ac:dyDescent="0.2">
      <c r="Y82" s="5"/>
    </row>
    <row r="83" spans="25:25" s="2" customFormat="1" ht="11.25" x14ac:dyDescent="0.2">
      <c r="Y83" s="5"/>
    </row>
    <row r="84" spans="25:25" s="2" customFormat="1" ht="11.25" x14ac:dyDescent="0.2">
      <c r="Y84" s="5"/>
    </row>
    <row r="85" spans="25:25" s="2" customFormat="1" ht="11.25" x14ac:dyDescent="0.2">
      <c r="Y85" s="5"/>
    </row>
    <row r="86" spans="25:25" s="2" customFormat="1" ht="11.25" x14ac:dyDescent="0.2">
      <c r="Y86" s="5"/>
    </row>
    <row r="87" spans="25:25" s="2" customFormat="1" ht="11.25" x14ac:dyDescent="0.2">
      <c r="Y87" s="5"/>
    </row>
    <row r="88" spans="25:25" s="2" customFormat="1" ht="11.25" x14ac:dyDescent="0.2">
      <c r="Y88" s="5"/>
    </row>
    <row r="89" spans="25:25" s="2" customFormat="1" ht="11.25" x14ac:dyDescent="0.2">
      <c r="Y89" s="5"/>
    </row>
    <row r="90" spans="25:25" s="2" customFormat="1" ht="11.25" x14ac:dyDescent="0.2">
      <c r="Y90" s="5"/>
    </row>
    <row r="91" spans="25:25" s="2" customFormat="1" ht="11.25" x14ac:dyDescent="0.2">
      <c r="Y91" s="5"/>
    </row>
    <row r="92" spans="25:25" s="2" customFormat="1" ht="11.25" x14ac:dyDescent="0.2">
      <c r="Y92" s="5"/>
    </row>
    <row r="93" spans="25:25" s="2" customFormat="1" ht="11.25" x14ac:dyDescent="0.2">
      <c r="Y93" s="5"/>
    </row>
    <row r="94" spans="25:25" s="2" customFormat="1" ht="11.25" x14ac:dyDescent="0.2">
      <c r="Y94" s="5"/>
    </row>
    <row r="95" spans="25:25" s="2" customFormat="1" ht="11.25" x14ac:dyDescent="0.2">
      <c r="Y95" s="5"/>
    </row>
    <row r="96" spans="25:25" s="2" customFormat="1" ht="11.25" x14ac:dyDescent="0.2">
      <c r="Y96" s="5"/>
    </row>
    <row r="97" spans="25:25" s="2" customFormat="1" ht="11.25" x14ac:dyDescent="0.2">
      <c r="Y97" s="5"/>
    </row>
    <row r="98" spans="25:25" s="2" customFormat="1" ht="11.25" x14ac:dyDescent="0.2">
      <c r="Y98" s="5"/>
    </row>
    <row r="99" spans="25:25" s="2" customFormat="1" ht="11.25" x14ac:dyDescent="0.2">
      <c r="Y99" s="5"/>
    </row>
    <row r="100" spans="25:25" s="2" customFormat="1" ht="11.25" x14ac:dyDescent="0.2">
      <c r="Y100" s="5"/>
    </row>
    <row r="101" spans="25:25" s="2" customFormat="1" ht="11.25" x14ac:dyDescent="0.2">
      <c r="Y101" s="5"/>
    </row>
    <row r="102" spans="25:25" s="2" customFormat="1" ht="11.25" x14ac:dyDescent="0.2">
      <c r="Y102" s="5"/>
    </row>
    <row r="103" spans="25:25" s="2" customFormat="1" ht="11.25" x14ac:dyDescent="0.2">
      <c r="Y103" s="5"/>
    </row>
    <row r="104" spans="25:25" s="2" customFormat="1" ht="11.25" x14ac:dyDescent="0.2">
      <c r="Y104" s="5"/>
    </row>
    <row r="105" spans="25:25" s="2" customFormat="1" ht="11.25" x14ac:dyDescent="0.2">
      <c r="Y105" s="5"/>
    </row>
    <row r="106" spans="25:25" s="2" customFormat="1" ht="11.25" x14ac:dyDescent="0.2">
      <c r="Y106" s="5"/>
    </row>
    <row r="107" spans="25:25" s="2" customFormat="1" ht="11.25" x14ac:dyDescent="0.2">
      <c r="Y107" s="5"/>
    </row>
    <row r="108" spans="25:25" s="2" customFormat="1" ht="11.25" x14ac:dyDescent="0.2">
      <c r="Y108" s="5"/>
    </row>
    <row r="109" spans="25:25" s="2" customFormat="1" ht="11.25" x14ac:dyDescent="0.2">
      <c r="Y109" s="5"/>
    </row>
    <row r="110" spans="25:25" s="2" customFormat="1" ht="11.25" x14ac:dyDescent="0.2">
      <c r="Y110" s="5"/>
    </row>
    <row r="111" spans="25:25" s="2" customFormat="1" ht="11.25" x14ac:dyDescent="0.2">
      <c r="Y111" s="5"/>
    </row>
    <row r="112" spans="25:25" s="2" customFormat="1" ht="11.25" x14ac:dyDescent="0.2">
      <c r="Y112" s="5"/>
    </row>
    <row r="113" spans="25:25" s="2" customFormat="1" ht="11.25" x14ac:dyDescent="0.2">
      <c r="Y113" s="5"/>
    </row>
    <row r="114" spans="25:25" s="2" customFormat="1" ht="11.25" x14ac:dyDescent="0.2">
      <c r="Y114" s="5"/>
    </row>
    <row r="115" spans="25:25" s="2" customFormat="1" ht="11.25" x14ac:dyDescent="0.2">
      <c r="Y115" s="5"/>
    </row>
    <row r="116" spans="25:25" s="2" customFormat="1" ht="11.25" x14ac:dyDescent="0.2">
      <c r="Y116" s="5"/>
    </row>
    <row r="117" spans="25:25" s="2" customFormat="1" ht="11.25" x14ac:dyDescent="0.2">
      <c r="Y117" s="5"/>
    </row>
    <row r="118" spans="25:25" s="2" customFormat="1" ht="11.25" x14ac:dyDescent="0.2">
      <c r="Y118" s="5"/>
    </row>
    <row r="119" spans="25:25" s="2" customFormat="1" ht="11.25" x14ac:dyDescent="0.2">
      <c r="Y119" s="5"/>
    </row>
    <row r="120" spans="25:25" s="2" customFormat="1" ht="11.25" x14ac:dyDescent="0.2">
      <c r="Y120" s="5"/>
    </row>
    <row r="121" spans="25:25" s="2" customFormat="1" ht="11.25" x14ac:dyDescent="0.2">
      <c r="Y121" s="5"/>
    </row>
    <row r="122" spans="25:25" s="2" customFormat="1" ht="11.25" x14ac:dyDescent="0.2">
      <c r="Y122" s="5"/>
    </row>
    <row r="123" spans="25:25" s="2" customFormat="1" ht="11.25" x14ac:dyDescent="0.2">
      <c r="Y123" s="5"/>
    </row>
    <row r="124" spans="25:25" s="2" customFormat="1" ht="11.25" x14ac:dyDescent="0.2">
      <c r="Y124" s="5"/>
    </row>
    <row r="125" spans="25:25" s="2" customFormat="1" ht="11.25" x14ac:dyDescent="0.2">
      <c r="Y125" s="5"/>
    </row>
    <row r="126" spans="25:25" s="2" customFormat="1" ht="11.25" x14ac:dyDescent="0.2">
      <c r="Y126" s="5"/>
    </row>
    <row r="127" spans="25:25" s="2" customFormat="1" ht="11.25" x14ac:dyDescent="0.2">
      <c r="Y127" s="5"/>
    </row>
    <row r="128" spans="25:25" s="2" customFormat="1" ht="11.25" x14ac:dyDescent="0.2">
      <c r="Y128" s="5"/>
    </row>
    <row r="129" spans="25:25" s="2" customFormat="1" ht="11.25" x14ac:dyDescent="0.2">
      <c r="Y129" s="5"/>
    </row>
    <row r="130" spans="25:25" s="2" customFormat="1" ht="11.25" x14ac:dyDescent="0.2">
      <c r="Y130" s="5"/>
    </row>
    <row r="131" spans="25:25" s="2" customFormat="1" ht="11.25" x14ac:dyDescent="0.2">
      <c r="Y131" s="5"/>
    </row>
    <row r="132" spans="25:25" s="2" customFormat="1" ht="11.25" x14ac:dyDescent="0.2">
      <c r="Y132" s="5"/>
    </row>
    <row r="133" spans="25:25" s="2" customFormat="1" ht="11.25" x14ac:dyDescent="0.2">
      <c r="Y133" s="5"/>
    </row>
    <row r="134" spans="25:25" s="2" customFormat="1" ht="11.25" x14ac:dyDescent="0.2">
      <c r="Y134" s="5"/>
    </row>
    <row r="135" spans="25:25" s="2" customFormat="1" ht="11.25" x14ac:dyDescent="0.2">
      <c r="Y135" s="5"/>
    </row>
    <row r="136" spans="25:25" s="2" customFormat="1" ht="11.25" x14ac:dyDescent="0.2">
      <c r="Y136" s="5"/>
    </row>
    <row r="137" spans="25:25" s="2" customFormat="1" ht="11.25" x14ac:dyDescent="0.2">
      <c r="Y137" s="5"/>
    </row>
    <row r="138" spans="25:25" s="2" customFormat="1" ht="11.25" x14ac:dyDescent="0.2">
      <c r="Y138" s="5"/>
    </row>
    <row r="139" spans="25:25" s="2" customFormat="1" ht="11.25" x14ac:dyDescent="0.2">
      <c r="Y139" s="5"/>
    </row>
    <row r="140" spans="25:25" s="2" customFormat="1" ht="11.25" x14ac:dyDescent="0.2">
      <c r="Y140" s="5"/>
    </row>
    <row r="141" spans="25:25" s="2" customFormat="1" ht="11.25" x14ac:dyDescent="0.2">
      <c r="Y141" s="5"/>
    </row>
    <row r="142" spans="25:25" s="2" customFormat="1" ht="11.25" x14ac:dyDescent="0.2">
      <c r="Y142" s="5"/>
    </row>
    <row r="143" spans="25:25" s="2" customFormat="1" ht="11.25" x14ac:dyDescent="0.2">
      <c r="Y143" s="5"/>
    </row>
    <row r="144" spans="25:25" s="2" customFormat="1" ht="11.25" x14ac:dyDescent="0.2">
      <c r="Y144" s="5"/>
    </row>
    <row r="145" spans="25:25" s="2" customFormat="1" ht="11.25" x14ac:dyDescent="0.2">
      <c r="Y145" s="5"/>
    </row>
    <row r="146" spans="25:25" s="2" customFormat="1" ht="11.25" x14ac:dyDescent="0.2">
      <c r="Y146" s="5"/>
    </row>
    <row r="147" spans="25:25" s="2" customFormat="1" ht="11.25" x14ac:dyDescent="0.2">
      <c r="Y147" s="5"/>
    </row>
    <row r="148" spans="25:25" s="2" customFormat="1" ht="11.25" x14ac:dyDescent="0.2">
      <c r="Y148" s="5"/>
    </row>
    <row r="149" spans="25:25" s="2" customFormat="1" ht="11.25" x14ac:dyDescent="0.2">
      <c r="Y149" s="5"/>
    </row>
    <row r="150" spans="25:25" s="2" customFormat="1" ht="11.25" x14ac:dyDescent="0.2">
      <c r="Y150" s="5"/>
    </row>
    <row r="151" spans="25:25" s="2" customFormat="1" ht="11.25" x14ac:dyDescent="0.2">
      <c r="Y151" s="5"/>
    </row>
    <row r="152" spans="25:25" s="2" customFormat="1" ht="11.25" x14ac:dyDescent="0.2">
      <c r="Y152" s="5"/>
    </row>
    <row r="153" spans="25:25" s="2" customFormat="1" ht="11.25" x14ac:dyDescent="0.2">
      <c r="Y153" s="5"/>
    </row>
    <row r="154" spans="25:25" s="2" customFormat="1" ht="11.25" x14ac:dyDescent="0.2">
      <c r="Y154" s="5"/>
    </row>
    <row r="155" spans="25:25" s="2" customFormat="1" ht="11.25" x14ac:dyDescent="0.2">
      <c r="Y155" s="5"/>
    </row>
    <row r="156" spans="25:25" s="2" customFormat="1" ht="11.25" x14ac:dyDescent="0.2">
      <c r="Y156" s="5"/>
    </row>
    <row r="157" spans="25:25" s="2" customFormat="1" ht="11.25" x14ac:dyDescent="0.2">
      <c r="Y157" s="5"/>
    </row>
    <row r="158" spans="25:25" s="2" customFormat="1" ht="11.25" x14ac:dyDescent="0.2">
      <c r="Y158" s="5"/>
    </row>
    <row r="159" spans="25:25" s="2" customFormat="1" ht="11.25" x14ac:dyDescent="0.2">
      <c r="Y159" s="5"/>
    </row>
    <row r="160" spans="25:25" s="2" customFormat="1" ht="11.25" x14ac:dyDescent="0.2">
      <c r="Y160" s="5"/>
    </row>
    <row r="161" spans="25:25" s="2" customFormat="1" ht="11.25" x14ac:dyDescent="0.2">
      <c r="Y161" s="5"/>
    </row>
    <row r="162" spans="25:25" s="2" customFormat="1" ht="11.25" x14ac:dyDescent="0.2">
      <c r="Y162" s="5"/>
    </row>
    <row r="163" spans="25:25" s="2" customFormat="1" ht="11.25" x14ac:dyDescent="0.2">
      <c r="Y163" s="5"/>
    </row>
    <row r="164" spans="25:25" s="2" customFormat="1" ht="11.25" x14ac:dyDescent="0.2">
      <c r="Y164" s="5"/>
    </row>
    <row r="165" spans="25:25" s="2" customFormat="1" ht="11.25" x14ac:dyDescent="0.2">
      <c r="Y165" s="5"/>
    </row>
    <row r="166" spans="25:25" s="2" customFormat="1" ht="11.25" x14ac:dyDescent="0.2">
      <c r="Y166" s="5"/>
    </row>
    <row r="167" spans="25:25" s="2" customFormat="1" ht="11.25" x14ac:dyDescent="0.2">
      <c r="Y167" s="5"/>
    </row>
    <row r="168" spans="25:25" s="2" customFormat="1" ht="11.25" x14ac:dyDescent="0.2">
      <c r="Y168" s="5"/>
    </row>
    <row r="169" spans="25:25" s="2" customFormat="1" ht="11.25" x14ac:dyDescent="0.2">
      <c r="Y169" s="5"/>
    </row>
    <row r="170" spans="25:25" s="2" customFormat="1" ht="11.25" x14ac:dyDescent="0.2">
      <c r="Y170" s="5"/>
    </row>
    <row r="171" spans="25:25" s="2" customFormat="1" ht="11.25" x14ac:dyDescent="0.2">
      <c r="Y171" s="5"/>
    </row>
    <row r="172" spans="25:25" s="2" customFormat="1" ht="11.25" x14ac:dyDescent="0.2">
      <c r="Y172" s="5"/>
    </row>
    <row r="173" spans="25:25" s="2" customFormat="1" ht="11.25" x14ac:dyDescent="0.2">
      <c r="Y173" s="5"/>
    </row>
    <row r="174" spans="25:25" s="2" customFormat="1" ht="11.25" x14ac:dyDescent="0.2">
      <c r="Y174" s="5"/>
    </row>
    <row r="175" spans="25:25" s="2" customFormat="1" ht="11.25" x14ac:dyDescent="0.2">
      <c r="Y175" s="5"/>
    </row>
    <row r="176" spans="25:25" s="2" customFormat="1" ht="11.25" x14ac:dyDescent="0.2">
      <c r="Y176" s="5"/>
    </row>
    <row r="177" spans="25:25" s="2" customFormat="1" ht="11.25" x14ac:dyDescent="0.2">
      <c r="Y177" s="5"/>
    </row>
    <row r="178" spans="25:25" s="2" customFormat="1" ht="11.25" x14ac:dyDescent="0.2">
      <c r="Y178" s="5"/>
    </row>
    <row r="179" spans="25:25" s="2" customFormat="1" ht="11.25" x14ac:dyDescent="0.2">
      <c r="Y179" s="5"/>
    </row>
    <row r="180" spans="25:25" s="2" customFormat="1" ht="11.25" x14ac:dyDescent="0.2">
      <c r="Y180" s="5"/>
    </row>
    <row r="181" spans="25:25" s="2" customFormat="1" ht="11.25" x14ac:dyDescent="0.2">
      <c r="Y181" s="5"/>
    </row>
    <row r="182" spans="25:25" s="2" customFormat="1" ht="11.25" x14ac:dyDescent="0.2">
      <c r="Y182" s="5"/>
    </row>
    <row r="183" spans="25:25" s="2" customFormat="1" ht="11.25" x14ac:dyDescent="0.2">
      <c r="Y183" s="5"/>
    </row>
    <row r="184" spans="25:25" s="2" customFormat="1" ht="11.25" x14ac:dyDescent="0.2">
      <c r="Y184" s="5"/>
    </row>
    <row r="185" spans="25:25" s="2" customFormat="1" ht="11.25" x14ac:dyDescent="0.2">
      <c r="Y185" s="5"/>
    </row>
    <row r="186" spans="25:25" s="2" customFormat="1" ht="11.25" x14ac:dyDescent="0.2">
      <c r="Y186" s="5"/>
    </row>
    <row r="187" spans="25:25" s="2" customFormat="1" ht="11.25" x14ac:dyDescent="0.2">
      <c r="Y187" s="5"/>
    </row>
    <row r="188" spans="25:25" s="2" customFormat="1" ht="11.25" x14ac:dyDescent="0.2">
      <c r="Y188" s="5"/>
    </row>
    <row r="189" spans="25:25" s="2" customFormat="1" ht="11.25" x14ac:dyDescent="0.2">
      <c r="Y189" s="5"/>
    </row>
    <row r="190" spans="25:25" s="2" customFormat="1" ht="11.25" x14ac:dyDescent="0.2">
      <c r="Y190" s="5"/>
    </row>
    <row r="191" spans="25:25" s="2" customFormat="1" ht="11.25" x14ac:dyDescent="0.2">
      <c r="Y191" s="5"/>
    </row>
    <row r="192" spans="25:25" s="2" customFormat="1" ht="11.25" x14ac:dyDescent="0.2">
      <c r="Y192" s="5"/>
    </row>
    <row r="193" spans="25:25" s="2" customFormat="1" ht="11.25" x14ac:dyDescent="0.2">
      <c r="Y193" s="5"/>
    </row>
    <row r="194" spans="25:25" s="2" customFormat="1" ht="11.25" x14ac:dyDescent="0.2">
      <c r="Y194" s="5"/>
    </row>
    <row r="195" spans="25:25" s="2" customFormat="1" ht="11.25" x14ac:dyDescent="0.2">
      <c r="Y195" s="5"/>
    </row>
    <row r="196" spans="25:25" s="2" customFormat="1" ht="11.25" x14ac:dyDescent="0.2">
      <c r="Y196" s="5"/>
    </row>
    <row r="197" spans="25:25" s="2" customFormat="1" ht="11.25" x14ac:dyDescent="0.2">
      <c r="Y197" s="5"/>
    </row>
    <row r="198" spans="25:25" s="2" customFormat="1" ht="11.25" x14ac:dyDescent="0.2">
      <c r="Y198" s="5"/>
    </row>
    <row r="199" spans="25:25" s="2" customFormat="1" ht="11.25" x14ac:dyDescent="0.2">
      <c r="Y199" s="5"/>
    </row>
    <row r="200" spans="25:25" s="2" customFormat="1" ht="11.25" x14ac:dyDescent="0.2">
      <c r="Y200" s="5"/>
    </row>
    <row r="201" spans="25:25" s="2" customFormat="1" ht="11.25" x14ac:dyDescent="0.2">
      <c r="Y201" s="5"/>
    </row>
    <row r="202" spans="25:25" s="2" customFormat="1" ht="11.25" x14ac:dyDescent="0.2">
      <c r="Y202" s="5"/>
    </row>
    <row r="203" spans="25:25" s="2" customFormat="1" ht="11.25" x14ac:dyDescent="0.2">
      <c r="Y203" s="5"/>
    </row>
    <row r="204" spans="25:25" s="2" customFormat="1" ht="11.25" x14ac:dyDescent="0.2">
      <c r="Y204" s="5"/>
    </row>
    <row r="205" spans="25:25" s="2" customFormat="1" ht="11.25" x14ac:dyDescent="0.2">
      <c r="Y205" s="5"/>
    </row>
    <row r="206" spans="25:25" s="2" customFormat="1" ht="11.25" x14ac:dyDescent="0.2">
      <c r="Y206" s="5"/>
    </row>
    <row r="207" spans="25:25" s="2" customFormat="1" ht="11.25" x14ac:dyDescent="0.2">
      <c r="Y207" s="5"/>
    </row>
    <row r="208" spans="25:25" s="2" customFormat="1" ht="11.25" x14ac:dyDescent="0.2">
      <c r="Y208" s="5"/>
    </row>
    <row r="209" spans="25:25" s="2" customFormat="1" ht="11.25" x14ac:dyDescent="0.2">
      <c r="Y209" s="5"/>
    </row>
    <row r="210" spans="25:25" s="2" customFormat="1" ht="11.25" x14ac:dyDescent="0.2">
      <c r="Y210" s="5"/>
    </row>
    <row r="211" spans="25:25" s="2" customFormat="1" ht="11.25" x14ac:dyDescent="0.2">
      <c r="Y211" s="5"/>
    </row>
    <row r="212" spans="25:25" s="2" customFormat="1" ht="11.25" x14ac:dyDescent="0.2">
      <c r="Y212" s="5"/>
    </row>
    <row r="213" spans="25:25" s="2" customFormat="1" ht="11.25" x14ac:dyDescent="0.2">
      <c r="Y213" s="5"/>
    </row>
    <row r="214" spans="25:25" s="2" customFormat="1" ht="11.25" x14ac:dyDescent="0.2">
      <c r="Y214" s="5"/>
    </row>
    <row r="215" spans="25:25" s="2" customFormat="1" ht="11.25" x14ac:dyDescent="0.2">
      <c r="Y215" s="5"/>
    </row>
    <row r="216" spans="25:25" s="2" customFormat="1" ht="11.25" x14ac:dyDescent="0.2">
      <c r="Y216" s="5"/>
    </row>
    <row r="217" spans="25:25" s="2" customFormat="1" ht="11.25" x14ac:dyDescent="0.2">
      <c r="Y217" s="5"/>
    </row>
    <row r="218" spans="25:25" s="2" customFormat="1" ht="11.25" x14ac:dyDescent="0.2">
      <c r="Y218" s="5"/>
    </row>
    <row r="219" spans="25:25" s="2" customFormat="1" ht="11.25" x14ac:dyDescent="0.2">
      <c r="Y219" s="5"/>
    </row>
    <row r="220" spans="25:25" s="2" customFormat="1" ht="11.25" x14ac:dyDescent="0.2">
      <c r="Y220" s="5"/>
    </row>
    <row r="221" spans="25:25" s="2" customFormat="1" ht="11.25" x14ac:dyDescent="0.2">
      <c r="Y221" s="5"/>
    </row>
    <row r="222" spans="25:25" s="2" customFormat="1" ht="11.25" x14ac:dyDescent="0.2">
      <c r="Y222" s="5"/>
    </row>
    <row r="223" spans="25:25" s="2" customFormat="1" ht="11.25" x14ac:dyDescent="0.2">
      <c r="Y223" s="5"/>
    </row>
    <row r="224" spans="25:25" s="2" customFormat="1" ht="11.25" x14ac:dyDescent="0.2">
      <c r="Y224" s="5"/>
    </row>
    <row r="225" spans="25:25" s="2" customFormat="1" ht="11.25" x14ac:dyDescent="0.2">
      <c r="Y225" s="5"/>
    </row>
    <row r="226" spans="25:25" s="2" customFormat="1" ht="11.25" x14ac:dyDescent="0.2">
      <c r="Y226" s="5"/>
    </row>
    <row r="227" spans="25:25" s="2" customFormat="1" ht="11.25" x14ac:dyDescent="0.2">
      <c r="Y227" s="5"/>
    </row>
    <row r="228" spans="25:25" s="2" customFormat="1" ht="11.25" x14ac:dyDescent="0.2">
      <c r="Y228" s="5"/>
    </row>
    <row r="229" spans="25:25" s="2" customFormat="1" ht="11.25" x14ac:dyDescent="0.2">
      <c r="Y229" s="5"/>
    </row>
    <row r="230" spans="25:25" s="2" customFormat="1" ht="11.25" x14ac:dyDescent="0.2">
      <c r="Y230" s="5"/>
    </row>
    <row r="231" spans="25:25" s="2" customFormat="1" ht="11.25" x14ac:dyDescent="0.2">
      <c r="Y231" s="5"/>
    </row>
    <row r="232" spans="25:25" s="2" customFormat="1" ht="11.25" x14ac:dyDescent="0.2">
      <c r="Y232" s="5"/>
    </row>
    <row r="233" spans="25:25" s="2" customFormat="1" ht="11.25" x14ac:dyDescent="0.2">
      <c r="Y233" s="5"/>
    </row>
    <row r="234" spans="25:25" s="2" customFormat="1" ht="11.25" x14ac:dyDescent="0.2">
      <c r="Y234" s="5"/>
    </row>
    <row r="235" spans="25:25" s="2" customFormat="1" ht="11.25" x14ac:dyDescent="0.2">
      <c r="Y235" s="5"/>
    </row>
    <row r="236" spans="25:25" s="2" customFormat="1" ht="11.25" x14ac:dyDescent="0.2">
      <c r="Y236" s="5"/>
    </row>
    <row r="237" spans="25:25" s="2" customFormat="1" ht="11.25" x14ac:dyDescent="0.2">
      <c r="Y237" s="5"/>
    </row>
    <row r="238" spans="25:25" s="2" customFormat="1" ht="11.25" x14ac:dyDescent="0.2">
      <c r="Y238" s="5"/>
    </row>
    <row r="239" spans="25:25" s="2" customFormat="1" ht="11.25" x14ac:dyDescent="0.2">
      <c r="Y239" s="5"/>
    </row>
    <row r="240" spans="25:25" s="2" customFormat="1" ht="11.25" x14ac:dyDescent="0.2">
      <c r="Y240" s="5"/>
    </row>
    <row r="241" spans="25:25" s="2" customFormat="1" ht="11.25" x14ac:dyDescent="0.2">
      <c r="Y241" s="5"/>
    </row>
    <row r="242" spans="25:25" s="2" customFormat="1" ht="11.25" x14ac:dyDescent="0.2">
      <c r="Y242" s="5"/>
    </row>
    <row r="243" spans="25:25" s="2" customFormat="1" ht="11.25" x14ac:dyDescent="0.2">
      <c r="Y243" s="5"/>
    </row>
    <row r="244" spans="25:25" s="2" customFormat="1" ht="11.25" x14ac:dyDescent="0.2">
      <c r="Y244" s="5"/>
    </row>
    <row r="245" spans="25:25" s="2" customFormat="1" ht="11.25" x14ac:dyDescent="0.2">
      <c r="Y245" s="5"/>
    </row>
    <row r="246" spans="25:25" s="2" customFormat="1" ht="11.25" x14ac:dyDescent="0.2">
      <c r="Y246" s="5"/>
    </row>
    <row r="247" spans="25:25" s="2" customFormat="1" ht="11.25" x14ac:dyDescent="0.2">
      <c r="Y247" s="5"/>
    </row>
    <row r="248" spans="25:25" s="2" customFormat="1" ht="11.25" x14ac:dyDescent="0.2">
      <c r="Y248" s="5"/>
    </row>
    <row r="249" spans="25:25" s="2" customFormat="1" ht="11.25" x14ac:dyDescent="0.2">
      <c r="Y249" s="5"/>
    </row>
    <row r="250" spans="25:25" s="2" customFormat="1" ht="11.25" x14ac:dyDescent="0.2">
      <c r="Y250" s="5"/>
    </row>
    <row r="251" spans="25:25" s="2" customFormat="1" ht="11.25" x14ac:dyDescent="0.2">
      <c r="Y251" s="5"/>
    </row>
    <row r="252" spans="25:25" s="2" customFormat="1" ht="11.25" x14ac:dyDescent="0.2">
      <c r="Y252" s="5"/>
    </row>
    <row r="253" spans="25:25" s="2" customFormat="1" ht="11.25" x14ac:dyDescent="0.2">
      <c r="Y253" s="5"/>
    </row>
    <row r="254" spans="25:25" s="7" customFormat="1" ht="12.75" x14ac:dyDescent="0.2">
      <c r="Y254" s="6"/>
    </row>
    <row r="255" spans="25:25" s="7" customFormat="1" ht="12.75" x14ac:dyDescent="0.2">
      <c r="Y255" s="6"/>
    </row>
    <row r="256" spans="25:25" s="7" customFormat="1" ht="12.75" x14ac:dyDescent="0.2">
      <c r="Y256" s="6"/>
    </row>
    <row r="257" spans="25:25" s="7" customFormat="1" ht="12.75" x14ac:dyDescent="0.2">
      <c r="Y257" s="6"/>
    </row>
    <row r="258" spans="25:25" s="7" customFormat="1" ht="12.75" x14ac:dyDescent="0.2">
      <c r="Y258" s="6"/>
    </row>
    <row r="259" spans="25:25" s="7" customFormat="1" ht="12.75" x14ac:dyDescent="0.2">
      <c r="Y259" s="6"/>
    </row>
    <row r="260" spans="25:25" s="7" customFormat="1" ht="12.75" x14ac:dyDescent="0.2">
      <c r="Y260" s="6"/>
    </row>
    <row r="261" spans="25:25" s="7" customFormat="1" ht="12.75" x14ac:dyDescent="0.2">
      <c r="Y261" s="6"/>
    </row>
    <row r="262" spans="25:25" s="7" customFormat="1" ht="12.75" x14ac:dyDescent="0.2">
      <c r="Y262" s="6"/>
    </row>
    <row r="263" spans="25:25" s="7" customFormat="1" ht="12.75" x14ac:dyDescent="0.2">
      <c r="Y263" s="6"/>
    </row>
    <row r="264" spans="25:25" s="7" customFormat="1" ht="12.75" x14ac:dyDescent="0.2">
      <c r="Y264" s="6"/>
    </row>
    <row r="265" spans="25:25" s="7" customFormat="1" ht="12.75" x14ac:dyDescent="0.2">
      <c r="Y265" s="6"/>
    </row>
    <row r="266" spans="25:25" s="7" customFormat="1" ht="12.75" x14ac:dyDescent="0.2">
      <c r="Y266" s="6"/>
    </row>
    <row r="267" spans="25:25" s="7" customFormat="1" ht="12.75" x14ac:dyDescent="0.2">
      <c r="Y267" s="6"/>
    </row>
    <row r="268" spans="25:25" s="7" customFormat="1" ht="12.75" x14ac:dyDescent="0.2">
      <c r="Y268" s="6"/>
    </row>
    <row r="269" spans="25:25" s="7" customFormat="1" ht="12.75" x14ac:dyDescent="0.2">
      <c r="Y269" s="6"/>
    </row>
    <row r="270" spans="25:25" s="7" customFormat="1" ht="12.75" x14ac:dyDescent="0.2">
      <c r="Y270" s="6"/>
    </row>
    <row r="271" spans="25:25" s="7" customFormat="1" ht="12.75" x14ac:dyDescent="0.2">
      <c r="Y271" s="6"/>
    </row>
    <row r="272" spans="25:25" s="7" customFormat="1" ht="12.75" x14ac:dyDescent="0.2">
      <c r="Y272" s="6"/>
    </row>
    <row r="273" spans="25:25" s="7" customFormat="1" ht="12.75" x14ac:dyDescent="0.2">
      <c r="Y273" s="6"/>
    </row>
    <row r="274" spans="25:25" s="7" customFormat="1" ht="12.75" x14ac:dyDescent="0.2">
      <c r="Y274" s="6"/>
    </row>
    <row r="275" spans="25:25" s="7" customFormat="1" ht="12.75" x14ac:dyDescent="0.2">
      <c r="Y275" s="6"/>
    </row>
    <row r="276" spans="25:25" s="7" customFormat="1" ht="12.75" x14ac:dyDescent="0.2">
      <c r="Y276" s="6"/>
    </row>
    <row r="277" spans="25:25" s="7" customFormat="1" ht="12.75" x14ac:dyDescent="0.2">
      <c r="Y277" s="6"/>
    </row>
    <row r="278" spans="25:25" s="7" customFormat="1" ht="12.75" x14ac:dyDescent="0.2">
      <c r="Y278" s="6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  <row r="449" spans="25:25" s="7" customFormat="1" ht="12.75" x14ac:dyDescent="0.2">
      <c r="Y449" s="6"/>
    </row>
  </sheetData>
  <mergeCells count="39">
    <mergeCell ref="X1:Y1"/>
    <mergeCell ref="A64:Y64"/>
    <mergeCell ref="C19:E19"/>
    <mergeCell ref="A62:Y62"/>
    <mergeCell ref="A63:Y63"/>
    <mergeCell ref="A18:Y18"/>
    <mergeCell ref="A3:Y3"/>
    <mergeCell ref="A4:Y4"/>
    <mergeCell ref="A5:Y5"/>
    <mergeCell ref="A7:Y7"/>
    <mergeCell ref="A8:Y8"/>
    <mergeCell ref="M12:T12"/>
    <mergeCell ref="U12:Y12"/>
    <mergeCell ref="F14:F16"/>
    <mergeCell ref="U13:W13"/>
    <mergeCell ref="V14:V16"/>
    <mergeCell ref="A10:Y10"/>
    <mergeCell ref="A12:A16"/>
    <mergeCell ref="B12:B16"/>
    <mergeCell ref="C12:C16"/>
    <mergeCell ref="D12:D16"/>
    <mergeCell ref="E12:E16"/>
    <mergeCell ref="J13:L15"/>
    <mergeCell ref="R13:T15"/>
    <mergeCell ref="F12:L12"/>
    <mergeCell ref="X13:X16"/>
    <mergeCell ref="Y13:Y16"/>
    <mergeCell ref="W14:W16"/>
    <mergeCell ref="N14:Q14"/>
    <mergeCell ref="U14:U16"/>
    <mergeCell ref="A19:A61"/>
    <mergeCell ref="B19:B61"/>
    <mergeCell ref="C61:E61"/>
    <mergeCell ref="F13:I13"/>
    <mergeCell ref="M13:Q13"/>
    <mergeCell ref="N15:N16"/>
    <mergeCell ref="O15:Q15"/>
    <mergeCell ref="G14:I15"/>
    <mergeCell ref="M14:M16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12"/>
  <sheetViews>
    <sheetView workbookViewId="0">
      <pane ySplit="16" topLeftCell="A17" activePane="bottomLeft" state="frozen"/>
      <selection pane="bottomLeft" activeCell="F19" sqref="F19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7" width="8.42578125" style="1" customWidth="1"/>
    <col min="8" max="8" width="9" style="1" customWidth="1"/>
    <col min="9" max="9" width="8.7109375" style="1" customWidth="1"/>
    <col min="10" max="10" width="5.42578125" style="1" customWidth="1"/>
    <col min="11" max="11" width="6.85546875" style="1" customWidth="1"/>
    <col min="12" max="12" width="5.42578125" style="1" customWidth="1"/>
    <col min="13" max="13" width="9.7109375" style="1" customWidth="1"/>
    <col min="14" max="14" width="8.85546875" style="1" customWidth="1"/>
    <col min="15" max="15" width="8.5703125" style="1" customWidth="1"/>
    <col min="16" max="16" width="10" style="1" customWidth="1"/>
    <col min="17" max="17" width="8.7109375" style="1" customWidth="1"/>
    <col min="18" max="20" width="5.42578125" style="1" customWidth="1"/>
    <col min="21" max="21" width="20.7109375" style="1" customWidth="1"/>
    <col min="22" max="22" width="8.140625" style="1" customWidth="1"/>
    <col min="23" max="23" width="7.140625" style="1" customWidth="1"/>
    <col min="24" max="24" width="10" style="1" customWidth="1"/>
    <col min="25" max="25" width="12" style="1" customWidth="1"/>
    <col min="26" max="16384" width="8.85546875" style="1"/>
  </cols>
  <sheetData>
    <row r="1" spans="1:25" ht="13.5" customHeight="1" x14ac:dyDescent="0.25">
      <c r="X1" s="87" t="s">
        <v>39</v>
      </c>
      <c r="Y1" s="87"/>
    </row>
    <row r="2" spans="1:25" x14ac:dyDescent="0.25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3.9" customHeight="1" x14ac:dyDescent="0.25">
      <c r="A3" s="83" t="s">
        <v>24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3.5" customHeight="1" x14ac:dyDescent="0.25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ht="9" customHeight="1" x14ac:dyDescent="0.25"/>
    <row r="6" spans="1:25" ht="13.9" customHeight="1" x14ac:dyDescent="0.25">
      <c r="A6" s="97" t="s">
        <v>59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13.9" customHeight="1" x14ac:dyDescent="0.25">
      <c r="A7" s="98" t="s">
        <v>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spans="1:25" ht="9" customHeight="1" x14ac:dyDescent="0.25"/>
    <row r="9" spans="1:25" ht="13.9" customHeight="1" x14ac:dyDescent="0.25">
      <c r="A9" s="83" t="s">
        <v>84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spans="1:25" ht="11.25" customHeight="1" x14ac:dyDescent="0.25"/>
    <row r="11" spans="1:25" s="2" customFormat="1" ht="15.6" customHeight="1" x14ac:dyDescent="0.2">
      <c r="A11" s="96" t="s">
        <v>21</v>
      </c>
      <c r="B11" s="96" t="s">
        <v>22</v>
      </c>
      <c r="C11" s="96" t="s">
        <v>21</v>
      </c>
      <c r="D11" s="96" t="s">
        <v>20</v>
      </c>
      <c r="E11" s="96" t="s">
        <v>19</v>
      </c>
      <c r="F11" s="96" t="s">
        <v>18</v>
      </c>
      <c r="G11" s="96"/>
      <c r="H11" s="96"/>
      <c r="I11" s="96"/>
      <c r="J11" s="96"/>
      <c r="K11" s="96"/>
      <c r="L11" s="96"/>
      <c r="M11" s="96" t="s">
        <v>17</v>
      </c>
      <c r="N11" s="96"/>
      <c r="O11" s="96"/>
      <c r="P11" s="96"/>
      <c r="Q11" s="96"/>
      <c r="R11" s="96"/>
      <c r="S11" s="96"/>
      <c r="T11" s="96"/>
      <c r="U11" s="96" t="s">
        <v>16</v>
      </c>
      <c r="V11" s="96"/>
      <c r="W11" s="96"/>
      <c r="X11" s="96"/>
      <c r="Y11" s="96"/>
    </row>
    <row r="12" spans="1:25" s="2" customFormat="1" ht="25.9" customHeight="1" x14ac:dyDescent="0.2">
      <c r="A12" s="96"/>
      <c r="B12" s="96"/>
      <c r="C12" s="96"/>
      <c r="D12" s="96"/>
      <c r="E12" s="96"/>
      <c r="F12" s="96" t="s">
        <v>15</v>
      </c>
      <c r="G12" s="96"/>
      <c r="H12" s="96"/>
      <c r="I12" s="96"/>
      <c r="J12" s="96" t="s">
        <v>14</v>
      </c>
      <c r="K12" s="96"/>
      <c r="L12" s="96"/>
      <c r="M12" s="96" t="s">
        <v>15</v>
      </c>
      <c r="N12" s="96"/>
      <c r="O12" s="96"/>
      <c r="P12" s="96"/>
      <c r="Q12" s="96"/>
      <c r="R12" s="96" t="s">
        <v>37</v>
      </c>
      <c r="S12" s="96"/>
      <c r="T12" s="96"/>
      <c r="U12" s="96" t="s">
        <v>26</v>
      </c>
      <c r="V12" s="96"/>
      <c r="W12" s="96"/>
      <c r="X12" s="96" t="s">
        <v>13</v>
      </c>
      <c r="Y12" s="96" t="s">
        <v>12</v>
      </c>
    </row>
    <row r="13" spans="1:25" s="2" customFormat="1" ht="19.899999999999999" customHeight="1" x14ac:dyDescent="0.2">
      <c r="A13" s="96"/>
      <c r="B13" s="96"/>
      <c r="C13" s="96"/>
      <c r="D13" s="96"/>
      <c r="E13" s="96"/>
      <c r="F13" s="96" t="s">
        <v>7</v>
      </c>
      <c r="G13" s="96" t="s">
        <v>6</v>
      </c>
      <c r="H13" s="96"/>
      <c r="I13" s="96"/>
      <c r="J13" s="96"/>
      <c r="K13" s="96"/>
      <c r="L13" s="96"/>
      <c r="M13" s="96" t="s">
        <v>31</v>
      </c>
      <c r="N13" s="99" t="s">
        <v>11</v>
      </c>
      <c r="O13" s="99"/>
      <c r="P13" s="99"/>
      <c r="Q13" s="99"/>
      <c r="R13" s="96"/>
      <c r="S13" s="96"/>
      <c r="T13" s="96"/>
      <c r="U13" s="96" t="s">
        <v>10</v>
      </c>
      <c r="V13" s="96" t="s">
        <v>9</v>
      </c>
      <c r="W13" s="96" t="s">
        <v>8</v>
      </c>
      <c r="X13" s="96"/>
      <c r="Y13" s="96"/>
    </row>
    <row r="14" spans="1:25" s="2" customFormat="1" ht="15.6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 t="s">
        <v>7</v>
      </c>
      <c r="O14" s="96" t="s">
        <v>6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s="2" customFormat="1" ht="26.25" customHeight="1" x14ac:dyDescent="0.2">
      <c r="A15" s="96"/>
      <c r="B15" s="96"/>
      <c r="C15" s="96"/>
      <c r="D15" s="96"/>
      <c r="E15" s="96"/>
      <c r="F15" s="96"/>
      <c r="G15" s="9" t="s">
        <v>32</v>
      </c>
      <c r="H15" s="9" t="s">
        <v>33</v>
      </c>
      <c r="I15" s="9" t="s">
        <v>34</v>
      </c>
      <c r="J15" s="9" t="s">
        <v>32</v>
      </c>
      <c r="K15" s="9" t="s">
        <v>33</v>
      </c>
      <c r="L15" s="9" t="s">
        <v>34</v>
      </c>
      <c r="M15" s="96"/>
      <c r="N15" s="96"/>
      <c r="O15" s="9" t="s">
        <v>32</v>
      </c>
      <c r="P15" s="9" t="s">
        <v>33</v>
      </c>
      <c r="Q15" s="9" t="s">
        <v>34</v>
      </c>
      <c r="R15" s="9" t="s">
        <v>32</v>
      </c>
      <c r="S15" s="9" t="s">
        <v>33</v>
      </c>
      <c r="T15" s="9" t="s">
        <v>34</v>
      </c>
      <c r="U15" s="96"/>
      <c r="V15" s="96"/>
      <c r="W15" s="96"/>
      <c r="X15" s="96"/>
      <c r="Y15" s="96"/>
    </row>
    <row r="16" spans="1:25" s="4" customFormat="1" ht="10.15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</row>
    <row r="17" spans="1:25" s="4" customFormat="1" ht="11.25" x14ac:dyDescent="0.25">
      <c r="A17" s="100" t="s">
        <v>85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 s="2" customFormat="1" ht="57.75" customHeight="1" x14ac:dyDescent="0.2">
      <c r="A18" s="102">
        <v>1</v>
      </c>
      <c r="B18" s="102" t="s">
        <v>3</v>
      </c>
      <c r="C18" s="101" t="s">
        <v>2</v>
      </c>
      <c r="D18" s="101"/>
      <c r="E18" s="101"/>
      <c r="F18" s="10">
        <f>F19+F21+F22+F23+F20</f>
        <v>391654.86000000004</v>
      </c>
      <c r="G18" s="10">
        <f>G19+G21+G22+G23</f>
        <v>330478.2</v>
      </c>
      <c r="H18" s="14">
        <f>H19+H21+H22+H23+H20</f>
        <v>43054.100000000006</v>
      </c>
      <c r="I18" s="14">
        <f>I20+I19+I21+I22+I23</f>
        <v>18122.559999999998</v>
      </c>
      <c r="J18" s="14">
        <f>G18/F18*100</f>
        <v>84.379956372812529</v>
      </c>
      <c r="K18" s="14">
        <f>H18/F18*100</f>
        <v>10.992867546696599</v>
      </c>
      <c r="L18" s="14">
        <f>I18/F18*100</f>
        <v>4.6271760804908677</v>
      </c>
      <c r="M18" s="14">
        <f>M19+M21+M22+M23</f>
        <v>13155.749999999998</v>
      </c>
      <c r="N18" s="14">
        <f>N19+N21+N22+N23</f>
        <v>13553</v>
      </c>
      <c r="O18" s="14">
        <f>O19+O21+O22+O23</f>
        <v>9387.6999999999989</v>
      </c>
      <c r="P18" s="14">
        <f>P19+P21+P22+P23</f>
        <v>3768.05</v>
      </c>
      <c r="Q18" s="14">
        <f>Q19+Q21+Q22+Q23</f>
        <v>397.25</v>
      </c>
      <c r="R18" s="14">
        <f>O18/N18*100</f>
        <v>69.266583044344415</v>
      </c>
      <c r="S18" s="14">
        <f>P18/N18*100</f>
        <v>27.802331587102486</v>
      </c>
      <c r="T18" s="14">
        <f>Q18/N18*100</f>
        <v>2.931085368553088</v>
      </c>
      <c r="U18" s="11"/>
      <c r="V18" s="11"/>
      <c r="W18" s="12"/>
      <c r="X18" s="12"/>
      <c r="Y18" s="13"/>
    </row>
    <row r="19" spans="1:25" s="2" customFormat="1" ht="48.75" customHeight="1" x14ac:dyDescent="0.2">
      <c r="A19" s="103"/>
      <c r="B19" s="103"/>
      <c r="C19" s="105">
        <v>1</v>
      </c>
      <c r="D19" s="105" t="s">
        <v>5</v>
      </c>
      <c r="E19" s="105" t="s">
        <v>73</v>
      </c>
      <c r="F19" s="66">
        <f>SUM(G19:I19)</f>
        <v>11923.269999999999</v>
      </c>
      <c r="G19" s="66">
        <v>0</v>
      </c>
      <c r="H19" s="66">
        <v>11684.8</v>
      </c>
      <c r="I19" s="66">
        <v>238.47</v>
      </c>
      <c r="J19" s="66">
        <f>G19/F19*100</f>
        <v>0</v>
      </c>
      <c r="K19" s="66">
        <f>H19/F19*100</f>
        <v>97.999961419979584</v>
      </c>
      <c r="L19" s="66">
        <f>I19/F19*100</f>
        <v>2.0000385800204143</v>
      </c>
      <c r="M19" s="66">
        <f>O19+P19</f>
        <v>0</v>
      </c>
      <c r="N19" s="66">
        <f>O19+P19+Q19</f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57" t="str">
        <f>U23</f>
        <v>Ввод в эксплуатацию</v>
      </c>
      <c r="V19" s="57" t="s">
        <v>74</v>
      </c>
      <c r="W19" s="61">
        <f>W23</f>
        <v>1</v>
      </c>
      <c r="X19" s="61">
        <f>X23</f>
        <v>0</v>
      </c>
      <c r="Y19" s="62" t="s">
        <v>164</v>
      </c>
    </row>
    <row r="20" spans="1:25" s="2" customFormat="1" ht="45.75" customHeight="1" x14ac:dyDescent="0.2">
      <c r="A20" s="103"/>
      <c r="B20" s="103"/>
      <c r="C20" s="109"/>
      <c r="D20" s="109"/>
      <c r="E20" s="106"/>
      <c r="F20" s="66">
        <f>SUM(G20:I20)</f>
        <v>5801.45</v>
      </c>
      <c r="G20" s="66">
        <v>0</v>
      </c>
      <c r="H20" s="66">
        <v>5221.3</v>
      </c>
      <c r="I20" s="66">
        <v>580.15</v>
      </c>
      <c r="J20" s="66">
        <f>G20/F20*100</f>
        <v>0</v>
      </c>
      <c r="K20" s="66">
        <f>H20/F20*100</f>
        <v>89.999913814649787</v>
      </c>
      <c r="L20" s="66">
        <f>I20/F20*100</f>
        <v>10.000086185350215</v>
      </c>
      <c r="M20" s="66">
        <f>O20+P20</f>
        <v>0</v>
      </c>
      <c r="N20" s="66">
        <f>O20+P20+Q20</f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57" t="s">
        <v>163</v>
      </c>
      <c r="V20" s="57" t="s">
        <v>74</v>
      </c>
      <c r="W20" s="61">
        <v>1</v>
      </c>
      <c r="X20" s="61">
        <f>X24</f>
        <v>0</v>
      </c>
      <c r="Y20" s="62" t="s">
        <v>94</v>
      </c>
    </row>
    <row r="21" spans="1:25" s="2" customFormat="1" ht="60" customHeight="1" x14ac:dyDescent="0.2">
      <c r="A21" s="103"/>
      <c r="B21" s="103"/>
      <c r="C21" s="109"/>
      <c r="D21" s="109"/>
      <c r="E21" s="105" t="s">
        <v>165</v>
      </c>
      <c r="F21" s="66">
        <f t="shared" ref="F21:F22" si="0">SUM(G21:I21)</f>
        <v>243025.34000000003</v>
      </c>
      <c r="G21" s="66">
        <v>228412.7</v>
      </c>
      <c r="H21" s="66">
        <v>9517.2000000000007</v>
      </c>
      <c r="I21" s="66">
        <v>5095.4399999999996</v>
      </c>
      <c r="J21" s="66">
        <v>96</v>
      </c>
      <c r="K21" s="66">
        <v>4</v>
      </c>
      <c r="L21" s="66">
        <f t="shared" ref="L21:L22" si="1">I21/F21*100</f>
        <v>2.09667024846051</v>
      </c>
      <c r="M21" s="66">
        <f>O21+P21</f>
        <v>8850.0499999999993</v>
      </c>
      <c r="N21" s="66">
        <f>O21+P21+Q21</f>
        <v>9039.59</v>
      </c>
      <c r="O21" s="66">
        <v>8496.0499999999993</v>
      </c>
      <c r="P21" s="66">
        <v>354</v>
      </c>
      <c r="Q21" s="66">
        <v>189.54</v>
      </c>
      <c r="R21" s="66">
        <v>96</v>
      </c>
      <c r="S21" s="66">
        <v>4</v>
      </c>
      <c r="T21" s="66">
        <v>2.1</v>
      </c>
      <c r="U21" s="105" t="s">
        <v>166</v>
      </c>
      <c r="V21" s="105" t="s">
        <v>167</v>
      </c>
      <c r="W21" s="105">
        <v>1</v>
      </c>
      <c r="X21" s="105">
        <v>0</v>
      </c>
      <c r="Y21" s="107" t="s">
        <v>94</v>
      </c>
    </row>
    <row r="22" spans="1:25" s="2" customFormat="1" ht="71.25" customHeight="1" x14ac:dyDescent="0.2">
      <c r="A22" s="103"/>
      <c r="B22" s="103"/>
      <c r="C22" s="106"/>
      <c r="D22" s="106"/>
      <c r="E22" s="106"/>
      <c r="F22" s="66">
        <f t="shared" si="0"/>
        <v>118143.8</v>
      </c>
      <c r="G22" s="66">
        <v>102065.5</v>
      </c>
      <c r="H22" s="66">
        <v>4252.8</v>
      </c>
      <c r="I22" s="66">
        <v>11825.5</v>
      </c>
      <c r="J22" s="66">
        <v>96</v>
      </c>
      <c r="K22" s="66">
        <v>4</v>
      </c>
      <c r="L22" s="66">
        <f t="shared" si="1"/>
        <v>10.009412258620427</v>
      </c>
      <c r="M22" s="66">
        <f>O22+P22</f>
        <v>928.8</v>
      </c>
      <c r="N22" s="66">
        <f>O22+P22+Q22</f>
        <v>1032.1099999999999</v>
      </c>
      <c r="O22" s="66">
        <v>891.65</v>
      </c>
      <c r="P22" s="66">
        <v>37.15</v>
      </c>
      <c r="Q22" s="66">
        <v>103.31</v>
      </c>
      <c r="R22" s="66">
        <v>96</v>
      </c>
      <c r="S22" s="66">
        <v>4</v>
      </c>
      <c r="T22" s="66">
        <v>10.01</v>
      </c>
      <c r="U22" s="106"/>
      <c r="V22" s="106"/>
      <c r="W22" s="106"/>
      <c r="X22" s="106"/>
      <c r="Y22" s="108"/>
    </row>
    <row r="23" spans="1:25" s="2" customFormat="1" ht="60" customHeight="1" x14ac:dyDescent="0.2">
      <c r="A23" s="104"/>
      <c r="B23" s="104"/>
      <c r="C23" s="57">
        <v>2</v>
      </c>
      <c r="D23" s="57" t="s">
        <v>161</v>
      </c>
      <c r="E23" s="57" t="s">
        <v>162</v>
      </c>
      <c r="F23" s="66">
        <f>SUM(G23:I23)</f>
        <v>12761</v>
      </c>
      <c r="G23" s="66">
        <v>0</v>
      </c>
      <c r="H23" s="66">
        <v>12378</v>
      </c>
      <c r="I23" s="66">
        <v>383</v>
      </c>
      <c r="J23" s="66">
        <f>G23/F23*100</f>
        <v>0</v>
      </c>
      <c r="K23" s="66">
        <f>H23/F23*100</f>
        <v>96.998667816001884</v>
      </c>
      <c r="L23" s="66">
        <f>I23/F23*100</f>
        <v>3.0013321839981191</v>
      </c>
      <c r="M23" s="66">
        <f>O23+P23</f>
        <v>3376.9</v>
      </c>
      <c r="N23" s="66">
        <f>O23+P23+Q23</f>
        <v>3481.3</v>
      </c>
      <c r="O23" s="66">
        <v>0</v>
      </c>
      <c r="P23" s="66">
        <v>3376.9</v>
      </c>
      <c r="Q23" s="66">
        <v>104.4</v>
      </c>
      <c r="R23" s="66">
        <v>0</v>
      </c>
      <c r="S23" s="66">
        <f>P23/N23*100</f>
        <v>97.00112027116306</v>
      </c>
      <c r="T23" s="66">
        <f>Q23/N23*100</f>
        <v>2.9988797288369287</v>
      </c>
      <c r="U23" s="57" t="s">
        <v>163</v>
      </c>
      <c r="V23" s="57" t="s">
        <v>74</v>
      </c>
      <c r="W23" s="61">
        <v>1</v>
      </c>
      <c r="X23" s="61">
        <v>0</v>
      </c>
      <c r="Y23" s="62" t="s">
        <v>94</v>
      </c>
    </row>
    <row r="24" spans="1:25" s="2" customFormat="1" ht="18.75" customHeight="1" x14ac:dyDescent="0.2">
      <c r="A24" s="32"/>
      <c r="B24" s="27"/>
      <c r="C24" s="27"/>
      <c r="D24" s="33"/>
      <c r="E24" s="29"/>
      <c r="F24" s="34"/>
      <c r="G24" s="34"/>
      <c r="H24" s="34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28"/>
      <c r="V24" s="36"/>
      <c r="W24" s="36"/>
      <c r="X24" s="37"/>
      <c r="Y24" s="28"/>
    </row>
    <row r="25" spans="1:25" s="2" customFormat="1" ht="13.5" customHeight="1" x14ac:dyDescent="0.2">
      <c r="A25" s="88" t="s">
        <v>38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s="2" customFormat="1" ht="13.15" customHeight="1" x14ac:dyDescent="0.2">
      <c r="A26" s="88" t="s">
        <v>57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s="2" customFormat="1" ht="13.9" customHeight="1" x14ac:dyDescent="0.2">
      <c r="A27" s="88" t="s">
        <v>58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spans="1:25" s="2" customFormat="1" ht="16.149999999999999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s="2" customFormat="1" ht="11.25" x14ac:dyDescent="0.2"/>
    <row r="30" spans="1:25" s="2" customFormat="1" ht="11.25" x14ac:dyDescent="0.2"/>
    <row r="31" spans="1:25" s="2" customFormat="1" ht="11.25" x14ac:dyDescent="0.2"/>
    <row r="32" spans="1:25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  <row r="41" s="2" customFormat="1" ht="11.25" x14ac:dyDescent="0.2"/>
    <row r="42" s="2" customFormat="1" ht="11.25" x14ac:dyDescent="0.2"/>
    <row r="43" s="2" customFormat="1" ht="11.25" x14ac:dyDescent="0.2"/>
    <row r="44" s="2" customFormat="1" ht="11.25" x14ac:dyDescent="0.2"/>
    <row r="45" s="2" customFormat="1" ht="11.25" x14ac:dyDescent="0.2"/>
    <row r="46" s="2" customFormat="1" ht="11.25" x14ac:dyDescent="0.2"/>
    <row r="47" s="2" customFormat="1" ht="11.25" x14ac:dyDescent="0.2"/>
    <row r="48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7" customFormat="1" ht="12.75" x14ac:dyDescent="0.2"/>
    <row r="218" s="7" customFormat="1" ht="12.75" x14ac:dyDescent="0.2"/>
    <row r="219" s="7" customFormat="1" ht="12.75" x14ac:dyDescent="0.2"/>
    <row r="220" s="7" customFormat="1" ht="12.75" x14ac:dyDescent="0.2"/>
    <row r="221" s="7" customFormat="1" ht="12.75" x14ac:dyDescent="0.2"/>
    <row r="222" s="7" customFormat="1" ht="12.75" x14ac:dyDescent="0.2"/>
    <row r="223" s="7" customFormat="1" ht="12.75" x14ac:dyDescent="0.2"/>
    <row r="224" s="7" customFormat="1" ht="12.75" x14ac:dyDescent="0.2"/>
    <row r="225" s="7" customFormat="1" ht="12.75" x14ac:dyDescent="0.2"/>
    <row r="226" s="7" customFormat="1" ht="12.75" x14ac:dyDescent="0.2"/>
    <row r="227" s="7" customFormat="1" ht="12.75" x14ac:dyDescent="0.2"/>
    <row r="228" s="7" customFormat="1" ht="12.75" x14ac:dyDescent="0.2"/>
    <row r="229" s="7" customFormat="1" ht="12.75" x14ac:dyDescent="0.2"/>
    <row r="230" s="7" customFormat="1" ht="12.75" x14ac:dyDescent="0.2"/>
    <row r="231" s="7" customFormat="1" ht="12.7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  <row r="409" s="7" customFormat="1" ht="12.75" x14ac:dyDescent="0.2"/>
    <row r="410" s="7" customFormat="1" ht="12.75" x14ac:dyDescent="0.2"/>
    <row r="411" s="7" customFormat="1" ht="12.75" x14ac:dyDescent="0.2"/>
    <row r="412" s="7" customFormat="1" ht="12.75" x14ac:dyDescent="0.2"/>
  </sheetData>
  <mergeCells count="48">
    <mergeCell ref="A18:A23"/>
    <mergeCell ref="E21:E22"/>
    <mergeCell ref="U21:U22"/>
    <mergeCell ref="V21:V22"/>
    <mergeCell ref="D19:D22"/>
    <mergeCell ref="C19:C22"/>
    <mergeCell ref="A17:Y17"/>
    <mergeCell ref="C18:E18"/>
    <mergeCell ref="U11:Y11"/>
    <mergeCell ref="F11:L11"/>
    <mergeCell ref="G13:I14"/>
    <mergeCell ref="M13:M15"/>
    <mergeCell ref="U12:W12"/>
    <mergeCell ref="X12:X15"/>
    <mergeCell ref="R12:T14"/>
    <mergeCell ref="O14:Q14"/>
    <mergeCell ref="F12:I12"/>
    <mergeCell ref="B18:B23"/>
    <mergeCell ref="W21:W22"/>
    <mergeCell ref="X21:X22"/>
    <mergeCell ref="Y21:Y22"/>
    <mergeCell ref="E19:E20"/>
    <mergeCell ref="A7:Y7"/>
    <mergeCell ref="C11:C15"/>
    <mergeCell ref="B11:B15"/>
    <mergeCell ref="E11:E15"/>
    <mergeCell ref="A9:Y9"/>
    <mergeCell ref="Y12:Y15"/>
    <mergeCell ref="D11:D15"/>
    <mergeCell ref="J12:L14"/>
    <mergeCell ref="N13:Q13"/>
    <mergeCell ref="N14:N15"/>
    <mergeCell ref="A28:Y28"/>
    <mergeCell ref="A26:Y26"/>
    <mergeCell ref="A27:Y27"/>
    <mergeCell ref="A25:Y25"/>
    <mergeCell ref="X1:Y1"/>
    <mergeCell ref="M11:T11"/>
    <mergeCell ref="M12:Q12"/>
    <mergeCell ref="U13:U15"/>
    <mergeCell ref="V13:V15"/>
    <mergeCell ref="W13:W15"/>
    <mergeCell ref="A2:Y2"/>
    <mergeCell ref="A3:Y3"/>
    <mergeCell ref="A4:Y4"/>
    <mergeCell ref="F13:F15"/>
    <mergeCell ref="A11:A15"/>
    <mergeCell ref="A6:Y6"/>
  </mergeCells>
  <printOptions horizontalCentered="1"/>
  <pageMargins left="0.15748031496062992" right="0.15748031496062992" top="0.19685039370078741" bottom="0.19685039370078741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27"/>
  <sheetViews>
    <sheetView workbookViewId="0">
      <pane ySplit="16" topLeftCell="A59" activePane="bottomLeft" state="frozen"/>
      <selection pane="bottomLeft" activeCell="Y34" sqref="Y34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8" width="8.42578125" style="1" customWidth="1"/>
    <col min="9" max="9" width="9" style="1" customWidth="1"/>
    <col min="10" max="10" width="8.7109375" style="1" customWidth="1"/>
    <col min="11" max="11" width="5.42578125" style="1" customWidth="1"/>
    <col min="12" max="12" width="6.5703125" style="1" customWidth="1"/>
    <col min="13" max="14" width="5.42578125" style="1" customWidth="1"/>
    <col min="15" max="15" width="9.7109375" style="1" customWidth="1"/>
    <col min="16" max="16" width="8.85546875" style="1" customWidth="1"/>
    <col min="17" max="18" width="8.5703125" style="1" customWidth="1"/>
    <col min="19" max="19" width="10" style="1" customWidth="1"/>
    <col min="20" max="20" width="8.7109375" style="1" customWidth="1"/>
    <col min="21" max="21" width="5.42578125" style="1" customWidth="1"/>
    <col min="22" max="22" width="7.5703125" style="1" customWidth="1"/>
    <col min="23" max="24" width="5.42578125" style="1" customWidth="1"/>
    <col min="25" max="25" width="16" style="1" customWidth="1"/>
    <col min="26" max="26" width="8.140625" style="1" customWidth="1"/>
    <col min="27" max="27" width="8.42578125" style="1" customWidth="1"/>
    <col min="28" max="28" width="10" style="1" customWidth="1"/>
    <col min="29" max="29" width="14.140625" style="1" customWidth="1"/>
    <col min="30" max="16384" width="8.85546875" style="1"/>
  </cols>
  <sheetData>
    <row r="1" spans="1:29" ht="15" customHeight="1" x14ac:dyDescent="0.25">
      <c r="AB1" s="87" t="s">
        <v>39</v>
      </c>
      <c r="AC1" s="87"/>
    </row>
    <row r="2" spans="1:29" ht="13.5" customHeight="1" x14ac:dyDescent="0.25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29" ht="13.9" customHeight="1" x14ac:dyDescent="0.25">
      <c r="A3" s="83" t="s">
        <v>24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pans="1:29" ht="13.9" customHeight="1" x14ac:dyDescent="0.25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29" ht="9.75" customHeight="1" x14ac:dyDescent="0.25"/>
    <row r="6" spans="1:29" ht="13.9" customHeight="1" x14ac:dyDescent="0.25">
      <c r="A6" s="97" t="s">
        <v>59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</row>
    <row r="7" spans="1:29" ht="13.9" customHeight="1" x14ac:dyDescent="0.25">
      <c r="A7" s="83" t="s">
        <v>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29" ht="11.25" customHeight="1" x14ac:dyDescent="0.25"/>
    <row r="9" spans="1:29" ht="13.9" customHeight="1" x14ac:dyDescent="0.25">
      <c r="A9" s="83" t="s">
        <v>84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pans="1:29" ht="10.5" customHeight="1" x14ac:dyDescent="0.25"/>
    <row r="11" spans="1:29" s="2" customFormat="1" ht="15.6" customHeight="1" x14ac:dyDescent="0.2">
      <c r="A11" s="96" t="s">
        <v>21</v>
      </c>
      <c r="B11" s="96" t="s">
        <v>22</v>
      </c>
      <c r="C11" s="96" t="s">
        <v>21</v>
      </c>
      <c r="D11" s="96" t="s">
        <v>20</v>
      </c>
      <c r="E11" s="96" t="s">
        <v>19</v>
      </c>
      <c r="F11" s="96" t="s">
        <v>18</v>
      </c>
      <c r="G11" s="96"/>
      <c r="H11" s="96"/>
      <c r="I11" s="96"/>
      <c r="J11" s="96"/>
      <c r="K11" s="96"/>
      <c r="L11" s="96"/>
      <c r="M11" s="96"/>
      <c r="N11" s="96"/>
      <c r="O11" s="96" t="s">
        <v>17</v>
      </c>
      <c r="P11" s="96"/>
      <c r="Q11" s="96"/>
      <c r="R11" s="96"/>
      <c r="S11" s="96"/>
      <c r="T11" s="96"/>
      <c r="U11" s="96"/>
      <c r="V11" s="96"/>
      <c r="W11" s="96"/>
      <c r="X11" s="96"/>
      <c r="Y11" s="96" t="s">
        <v>16</v>
      </c>
      <c r="Z11" s="96"/>
      <c r="AA11" s="96"/>
      <c r="AB11" s="96"/>
      <c r="AC11" s="96"/>
    </row>
    <row r="12" spans="1:29" s="2" customFormat="1" ht="25.9" customHeight="1" x14ac:dyDescent="0.2">
      <c r="A12" s="96"/>
      <c r="B12" s="96"/>
      <c r="C12" s="96"/>
      <c r="D12" s="96"/>
      <c r="E12" s="96"/>
      <c r="F12" s="96" t="s">
        <v>15</v>
      </c>
      <c r="G12" s="96"/>
      <c r="H12" s="96"/>
      <c r="I12" s="96"/>
      <c r="J12" s="96"/>
      <c r="K12" s="96" t="s">
        <v>14</v>
      </c>
      <c r="L12" s="96"/>
      <c r="M12" s="96"/>
      <c r="N12" s="96"/>
      <c r="O12" s="96" t="s">
        <v>15</v>
      </c>
      <c r="P12" s="96"/>
      <c r="Q12" s="96"/>
      <c r="R12" s="96"/>
      <c r="S12" s="96"/>
      <c r="T12" s="96"/>
      <c r="U12" s="96" t="s">
        <v>37</v>
      </c>
      <c r="V12" s="96"/>
      <c r="W12" s="96"/>
      <c r="X12" s="96"/>
      <c r="Y12" s="96" t="s">
        <v>26</v>
      </c>
      <c r="Z12" s="96"/>
      <c r="AA12" s="96"/>
      <c r="AB12" s="96" t="s">
        <v>13</v>
      </c>
      <c r="AC12" s="96" t="s">
        <v>12</v>
      </c>
    </row>
    <row r="13" spans="1:29" s="2" customFormat="1" ht="19.899999999999999" customHeight="1" x14ac:dyDescent="0.2">
      <c r="A13" s="96"/>
      <c r="B13" s="96"/>
      <c r="C13" s="96"/>
      <c r="D13" s="96"/>
      <c r="E13" s="96"/>
      <c r="F13" s="96" t="s">
        <v>7</v>
      </c>
      <c r="G13" s="96" t="s">
        <v>6</v>
      </c>
      <c r="H13" s="96"/>
      <c r="I13" s="96"/>
      <c r="J13" s="96"/>
      <c r="K13" s="96"/>
      <c r="L13" s="96"/>
      <c r="M13" s="96"/>
      <c r="N13" s="96"/>
      <c r="O13" s="96" t="s">
        <v>61</v>
      </c>
      <c r="P13" s="99" t="s">
        <v>11</v>
      </c>
      <c r="Q13" s="99"/>
      <c r="R13" s="99"/>
      <c r="S13" s="99"/>
      <c r="T13" s="99"/>
      <c r="U13" s="96"/>
      <c r="V13" s="96"/>
      <c r="W13" s="96"/>
      <c r="X13" s="96"/>
      <c r="Y13" s="96" t="s">
        <v>10</v>
      </c>
      <c r="Z13" s="96" t="s">
        <v>9</v>
      </c>
      <c r="AA13" s="96" t="s">
        <v>82</v>
      </c>
      <c r="AB13" s="96"/>
      <c r="AC13" s="96"/>
    </row>
    <row r="14" spans="1:29" s="2" customFormat="1" ht="42.75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 t="s">
        <v>7</v>
      </c>
      <c r="Q14" s="96" t="s">
        <v>6</v>
      </c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</row>
    <row r="15" spans="1:29" s="2" customFormat="1" ht="17.25" customHeight="1" x14ac:dyDescent="0.2">
      <c r="A15" s="96"/>
      <c r="B15" s="96"/>
      <c r="C15" s="96"/>
      <c r="D15" s="96"/>
      <c r="E15" s="96"/>
      <c r="F15" s="96"/>
      <c r="G15" s="21" t="s">
        <v>32</v>
      </c>
      <c r="H15" s="38" t="s">
        <v>60</v>
      </c>
      <c r="I15" s="21" t="s">
        <v>67</v>
      </c>
      <c r="J15" s="21" t="s">
        <v>68</v>
      </c>
      <c r="K15" s="21" t="s">
        <v>32</v>
      </c>
      <c r="L15" s="38" t="s">
        <v>60</v>
      </c>
      <c r="M15" s="21" t="s">
        <v>67</v>
      </c>
      <c r="N15" s="21" t="s">
        <v>68</v>
      </c>
      <c r="O15" s="96"/>
      <c r="P15" s="96"/>
      <c r="Q15" s="21" t="s">
        <v>32</v>
      </c>
      <c r="R15" s="38" t="s">
        <v>60</v>
      </c>
      <c r="S15" s="21" t="s">
        <v>67</v>
      </c>
      <c r="T15" s="21" t="s">
        <v>68</v>
      </c>
      <c r="U15" s="21" t="s">
        <v>32</v>
      </c>
      <c r="V15" s="38" t="s">
        <v>60</v>
      </c>
      <c r="W15" s="21" t="s">
        <v>67</v>
      </c>
      <c r="X15" s="21" t="s">
        <v>68</v>
      </c>
      <c r="Y15" s="96"/>
      <c r="Z15" s="96"/>
      <c r="AA15" s="96"/>
      <c r="AB15" s="96"/>
      <c r="AC15" s="96"/>
    </row>
    <row r="16" spans="1:29" s="4" customFormat="1" ht="11.25" customHeight="1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38">
        <v>8</v>
      </c>
      <c r="I16" s="21">
        <v>9</v>
      </c>
      <c r="J16" s="21">
        <v>10</v>
      </c>
      <c r="K16" s="21">
        <v>11</v>
      </c>
      <c r="L16" s="38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38">
        <v>18</v>
      </c>
      <c r="S16" s="21">
        <v>19</v>
      </c>
      <c r="T16" s="21">
        <v>20</v>
      </c>
      <c r="U16" s="21">
        <v>21</v>
      </c>
      <c r="V16" s="38">
        <v>22</v>
      </c>
      <c r="W16" s="21">
        <v>23</v>
      </c>
      <c r="X16" s="21">
        <v>24</v>
      </c>
      <c r="Y16" s="21">
        <v>25</v>
      </c>
      <c r="Z16" s="21">
        <v>26</v>
      </c>
      <c r="AA16" s="21">
        <v>27</v>
      </c>
      <c r="AB16" s="21">
        <v>28</v>
      </c>
      <c r="AC16" s="21">
        <v>29</v>
      </c>
    </row>
    <row r="17" spans="1:31" s="4" customFormat="1" ht="18.75" customHeight="1" x14ac:dyDescent="0.25">
      <c r="A17" s="100" t="s">
        <v>54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</row>
    <row r="18" spans="1:31" s="2" customFormat="1" ht="45" customHeight="1" x14ac:dyDescent="0.2">
      <c r="A18" s="102">
        <v>1</v>
      </c>
      <c r="B18" s="102" t="s">
        <v>47</v>
      </c>
      <c r="C18" s="101" t="s">
        <v>2</v>
      </c>
      <c r="D18" s="101"/>
      <c r="E18" s="101"/>
      <c r="F18" s="41">
        <f>SUM(G18:J18)</f>
        <v>809857.77000000014</v>
      </c>
      <c r="G18" s="41"/>
      <c r="H18" s="41">
        <f>SUM(H19:H33)</f>
        <v>752265.00000000012</v>
      </c>
      <c r="I18" s="41">
        <f>SUM(I19:I33)</f>
        <v>54450.770000000004</v>
      </c>
      <c r="J18" s="41">
        <f>SUM(J19:J33)</f>
        <v>3142</v>
      </c>
      <c r="K18" s="41"/>
      <c r="L18" s="41">
        <f t="shared" ref="L18:L35" si="0">H18/F18*100</f>
        <v>92.888532760511765</v>
      </c>
      <c r="M18" s="41">
        <f>I18/F18*100</f>
        <v>6.7234978803747225</v>
      </c>
      <c r="N18" s="41">
        <f>J18/F18*100</f>
        <v>0.38796935911351438</v>
      </c>
      <c r="O18" s="41">
        <f>SUM(O19:O33)</f>
        <v>214225.14</v>
      </c>
      <c r="P18" s="41">
        <f>SUM(R18:T18)</f>
        <v>214332.25000000009</v>
      </c>
      <c r="Q18" s="13"/>
      <c r="R18" s="41">
        <f>SUM(R19:R33)</f>
        <v>204852.2000000001</v>
      </c>
      <c r="S18" s="41">
        <f>SUM(S19:S33)</f>
        <v>9372.94</v>
      </c>
      <c r="T18" s="41">
        <f>SUM(T19:T33)</f>
        <v>107.11</v>
      </c>
      <c r="U18" s="13"/>
      <c r="V18" s="41">
        <f>R18/P18*100</f>
        <v>95.576937208469573</v>
      </c>
      <c r="W18" s="41">
        <f>S18/R18*100</f>
        <v>4.5754646520759827</v>
      </c>
      <c r="X18" s="41">
        <f t="shared" ref="X18" si="1">T18/S18*100</f>
        <v>1.1427577686403625</v>
      </c>
      <c r="Y18" s="11" t="str">
        <f t="shared" ref="Y18:Z18" si="2">Y19</f>
        <v>Количество кв. метров расселенного непригодного для проживания жилищного фонда</v>
      </c>
      <c r="Z18" s="11" t="str">
        <f t="shared" si="2"/>
        <v>тыс. кв. м</v>
      </c>
      <c r="AA18" s="20">
        <f>SUM(AA19:AA33)</f>
        <v>17.029999999999998</v>
      </c>
      <c r="AB18" s="20">
        <f>SUM(AB19:AB33)</f>
        <v>9.0399999999999974</v>
      </c>
      <c r="AC18" s="30" t="str">
        <f>AC19</f>
        <v>будет достигнуто в 4 квартале 2021 года</v>
      </c>
    </row>
    <row r="19" spans="1:31" s="2" customFormat="1" ht="58.5" customHeight="1" x14ac:dyDescent="0.2">
      <c r="A19" s="103"/>
      <c r="B19" s="103"/>
      <c r="C19" s="57">
        <v>1</v>
      </c>
      <c r="D19" s="57" t="s">
        <v>52</v>
      </c>
      <c r="E19" s="57" t="s">
        <v>93</v>
      </c>
      <c r="F19" s="58">
        <f t="shared" ref="F19:F26" si="3">SUM(H19:J19)</f>
        <v>134941.20000000001</v>
      </c>
      <c r="G19" s="59"/>
      <c r="H19" s="58">
        <v>129432.71</v>
      </c>
      <c r="I19" s="58">
        <v>5454.56</v>
      </c>
      <c r="J19" s="58">
        <v>53.93</v>
      </c>
      <c r="K19" s="59"/>
      <c r="L19" s="58">
        <f t="shared" si="0"/>
        <v>95.917859037862414</v>
      </c>
      <c r="M19" s="58">
        <f>I19/F19*100</f>
        <v>4.0421754067697639</v>
      </c>
      <c r="N19" s="58">
        <f>J19/F19*100</f>
        <v>3.9965555367819462E-2</v>
      </c>
      <c r="O19" s="58">
        <f>R19+S19</f>
        <v>70488.100000000006</v>
      </c>
      <c r="P19" s="58">
        <f t="shared" ref="P19:P33" si="4">R19+S19+T19</f>
        <v>70513.91</v>
      </c>
      <c r="Q19" s="59"/>
      <c r="R19" s="58">
        <v>67686.14</v>
      </c>
      <c r="S19" s="58">
        <v>2801.96</v>
      </c>
      <c r="T19" s="58">
        <v>25.81</v>
      </c>
      <c r="U19" s="59"/>
      <c r="V19" s="58">
        <f>R19/P19*100</f>
        <v>95.98976996169975</v>
      </c>
      <c r="W19" s="58">
        <f>S19/P19*100</f>
        <v>3.973627331118073</v>
      </c>
      <c r="X19" s="60">
        <f>T19/P19*100</f>
        <v>3.6602707182171575E-2</v>
      </c>
      <c r="Y19" s="57" t="s">
        <v>96</v>
      </c>
      <c r="Z19" s="61" t="s">
        <v>4</v>
      </c>
      <c r="AA19" s="61">
        <v>2.48</v>
      </c>
      <c r="AB19" s="61">
        <v>1.5</v>
      </c>
      <c r="AC19" s="62" t="s">
        <v>94</v>
      </c>
      <c r="AE19" s="22"/>
    </row>
    <row r="20" spans="1:31" s="2" customFormat="1" ht="57.75" customHeight="1" x14ac:dyDescent="0.2">
      <c r="A20" s="103"/>
      <c r="B20" s="103"/>
      <c r="C20" s="57">
        <v>2</v>
      </c>
      <c r="D20" s="57" t="s">
        <v>69</v>
      </c>
      <c r="E20" s="57" t="s">
        <v>95</v>
      </c>
      <c r="F20" s="58">
        <f t="shared" si="3"/>
        <v>25205.200000000001</v>
      </c>
      <c r="G20" s="59"/>
      <c r="H20" s="58">
        <v>24132</v>
      </c>
      <c r="I20" s="58">
        <v>1063.2</v>
      </c>
      <c r="J20" s="58">
        <v>10</v>
      </c>
      <c r="K20" s="59"/>
      <c r="L20" s="58">
        <f t="shared" si="0"/>
        <v>95.742148445558854</v>
      </c>
      <c r="M20" s="58">
        <f t="shared" ref="M20:M28" si="5">I20/F20*100</f>
        <v>4.2181772015298424</v>
      </c>
      <c r="N20" s="58">
        <f t="shared" ref="N20:N28" si="6">J20/F20*100</f>
        <v>3.9674352911304014E-2</v>
      </c>
      <c r="O20" s="58">
        <f t="shared" ref="O20:O33" si="7">R20+S20</f>
        <v>6349.56</v>
      </c>
      <c r="P20" s="58">
        <f t="shared" si="4"/>
        <v>6352.06</v>
      </c>
      <c r="Q20" s="59"/>
      <c r="R20" s="58">
        <v>6081.6</v>
      </c>
      <c r="S20" s="58">
        <v>267.95999999999998</v>
      </c>
      <c r="T20" s="58">
        <v>2.5</v>
      </c>
      <c r="U20" s="59"/>
      <c r="V20" s="58">
        <f>R20/P20*100</f>
        <v>95.742168682285751</v>
      </c>
      <c r="W20" s="58">
        <f>S20/P20*100</f>
        <v>4.2184740068576172</v>
      </c>
      <c r="X20" s="60">
        <f>T20/P20*100</f>
        <v>3.9357310856635484E-2</v>
      </c>
      <c r="Y20" s="57" t="s">
        <v>96</v>
      </c>
      <c r="Z20" s="61" t="s">
        <v>4</v>
      </c>
      <c r="AA20" s="61">
        <v>0.73</v>
      </c>
      <c r="AB20" s="61">
        <v>0.6</v>
      </c>
      <c r="AC20" s="62" t="s">
        <v>94</v>
      </c>
      <c r="AE20" s="22"/>
    </row>
    <row r="21" spans="1:31" s="2" customFormat="1" ht="56.25" customHeight="1" x14ac:dyDescent="0.2">
      <c r="A21" s="103"/>
      <c r="B21" s="103"/>
      <c r="C21" s="57">
        <v>3</v>
      </c>
      <c r="D21" s="57" t="s">
        <v>70</v>
      </c>
      <c r="E21" s="57" t="s">
        <v>97</v>
      </c>
      <c r="F21" s="58">
        <f t="shared" si="3"/>
        <v>9880.6999999999989</v>
      </c>
      <c r="G21" s="59"/>
      <c r="H21" s="58">
        <v>9485.6</v>
      </c>
      <c r="I21" s="58">
        <v>391.14</v>
      </c>
      <c r="J21" s="58">
        <v>3.96</v>
      </c>
      <c r="K21" s="59"/>
      <c r="L21" s="58">
        <f t="shared" si="0"/>
        <v>96.001295454775487</v>
      </c>
      <c r="M21" s="58">
        <f t="shared" si="5"/>
        <v>3.9586264131083833</v>
      </c>
      <c r="N21" s="58">
        <f t="shared" si="6"/>
        <v>4.0078132116145623E-2</v>
      </c>
      <c r="O21" s="58">
        <f t="shared" si="7"/>
        <v>5956.54</v>
      </c>
      <c r="P21" s="58">
        <f t="shared" si="4"/>
        <v>5959.14</v>
      </c>
      <c r="Q21" s="59"/>
      <c r="R21" s="58">
        <v>5720.6</v>
      </c>
      <c r="S21" s="58">
        <v>235.94</v>
      </c>
      <c r="T21" s="58">
        <v>2.6</v>
      </c>
      <c r="U21" s="59"/>
      <c r="V21" s="58">
        <f>R21/P21*100</f>
        <v>95.997073403209185</v>
      </c>
      <c r="W21" s="58">
        <f>S21/P21*100</f>
        <v>3.9592961400470537</v>
      </c>
      <c r="X21" s="60">
        <f>T21/P21*100</f>
        <v>4.3630456743758331E-2</v>
      </c>
      <c r="Y21" s="57" t="s">
        <v>96</v>
      </c>
      <c r="Z21" s="61" t="s">
        <v>4</v>
      </c>
      <c r="AA21" s="61">
        <v>0.31</v>
      </c>
      <c r="AB21" s="61">
        <v>0.3</v>
      </c>
      <c r="AC21" s="62" t="s">
        <v>94</v>
      </c>
      <c r="AE21" s="22"/>
    </row>
    <row r="22" spans="1:31" s="2" customFormat="1" ht="60" customHeight="1" x14ac:dyDescent="0.2">
      <c r="A22" s="103"/>
      <c r="B22" s="103"/>
      <c r="C22" s="57">
        <v>4</v>
      </c>
      <c r="D22" s="57" t="s">
        <v>48</v>
      </c>
      <c r="E22" s="57" t="s">
        <v>98</v>
      </c>
      <c r="F22" s="58">
        <f t="shared" si="3"/>
        <v>284829.2</v>
      </c>
      <c r="G22" s="59"/>
      <c r="H22" s="58">
        <v>273101.48</v>
      </c>
      <c r="I22" s="58">
        <v>11613.76</v>
      </c>
      <c r="J22" s="58">
        <v>113.96</v>
      </c>
      <c r="K22" s="59"/>
      <c r="L22" s="58">
        <f t="shared" si="0"/>
        <v>95.882542941524235</v>
      </c>
      <c r="M22" s="58">
        <f t="shared" si="5"/>
        <v>4.0774471156749375</v>
      </c>
      <c r="N22" s="58">
        <f t="shared" si="6"/>
        <v>4.0009942800808343E-2</v>
      </c>
      <c r="O22" s="58">
        <f>R22+S22</f>
        <v>60574.7</v>
      </c>
      <c r="P22" s="58">
        <f t="shared" si="4"/>
        <v>60599</v>
      </c>
      <c r="Q22" s="59"/>
      <c r="R22" s="58">
        <v>58175</v>
      </c>
      <c r="S22" s="58">
        <v>2399.6999999999998</v>
      </c>
      <c r="T22" s="58">
        <v>24.3</v>
      </c>
      <c r="U22" s="59"/>
      <c r="V22" s="58">
        <f t="shared" ref="V22:V25" si="8">R22/P22*100</f>
        <v>95.999933992310105</v>
      </c>
      <c r="W22" s="58">
        <f t="shared" ref="W22:W26" si="9">S22/P22*100</f>
        <v>3.959966336078153</v>
      </c>
      <c r="X22" s="60">
        <f t="shared" ref="X22:X26" si="10">T22/P22*100</f>
        <v>4.0099671611742771E-2</v>
      </c>
      <c r="Y22" s="57" t="s">
        <v>96</v>
      </c>
      <c r="Z22" s="61" t="s">
        <v>4</v>
      </c>
      <c r="AA22" s="61">
        <v>5.54</v>
      </c>
      <c r="AB22" s="61">
        <v>3.8</v>
      </c>
      <c r="AC22" s="62" t="s">
        <v>94</v>
      </c>
      <c r="AE22" s="22"/>
    </row>
    <row r="23" spans="1:31" s="2" customFormat="1" ht="54.75" customHeight="1" x14ac:dyDescent="0.2">
      <c r="A23" s="103"/>
      <c r="B23" s="103"/>
      <c r="C23" s="57">
        <v>5</v>
      </c>
      <c r="D23" s="57" t="s">
        <v>49</v>
      </c>
      <c r="E23" s="57" t="s">
        <v>99</v>
      </c>
      <c r="F23" s="58">
        <f t="shared" si="3"/>
        <v>9938.380000000001</v>
      </c>
      <c r="G23" s="59"/>
      <c r="H23" s="58">
        <v>9535.3700000000008</v>
      </c>
      <c r="I23" s="58">
        <v>399.04</v>
      </c>
      <c r="J23" s="58">
        <v>3.97</v>
      </c>
      <c r="K23" s="59"/>
      <c r="L23" s="58">
        <f t="shared" si="0"/>
        <v>95.944912551140121</v>
      </c>
      <c r="M23" s="58">
        <f t="shared" si="5"/>
        <v>4.0151413006948813</v>
      </c>
      <c r="N23" s="58">
        <f t="shared" si="6"/>
        <v>3.9946148164992687E-2</v>
      </c>
      <c r="O23" s="58">
        <f>R23+S23</f>
        <v>7466.4699999999993</v>
      </c>
      <c r="P23" s="58">
        <f t="shared" si="4"/>
        <v>7469.4999999999991</v>
      </c>
      <c r="Q23" s="59"/>
      <c r="R23" s="58">
        <v>7170.7</v>
      </c>
      <c r="S23" s="58">
        <v>295.77</v>
      </c>
      <c r="T23" s="58">
        <v>3.03</v>
      </c>
      <c r="U23" s="59"/>
      <c r="V23" s="58">
        <f t="shared" si="8"/>
        <v>95.999732244460816</v>
      </c>
      <c r="W23" s="58">
        <f t="shared" si="9"/>
        <v>3.9597027913514964</v>
      </c>
      <c r="X23" s="60">
        <f t="shared" si="10"/>
        <v>4.0564964187696638E-2</v>
      </c>
      <c r="Y23" s="57" t="s">
        <v>96</v>
      </c>
      <c r="Z23" s="61" t="s">
        <v>4</v>
      </c>
      <c r="AA23" s="61">
        <v>0.47</v>
      </c>
      <c r="AB23" s="61">
        <v>0.4</v>
      </c>
      <c r="AC23" s="62" t="s">
        <v>94</v>
      </c>
      <c r="AE23" s="22"/>
    </row>
    <row r="24" spans="1:31" s="2" customFormat="1" ht="54.75" customHeight="1" x14ac:dyDescent="0.2">
      <c r="A24" s="103"/>
      <c r="B24" s="103"/>
      <c r="C24" s="57">
        <v>6</v>
      </c>
      <c r="D24" s="57" t="s">
        <v>50</v>
      </c>
      <c r="E24" s="57" t="s">
        <v>115</v>
      </c>
      <c r="F24" s="58">
        <f t="shared" si="3"/>
        <v>82482.27</v>
      </c>
      <c r="G24" s="59"/>
      <c r="H24" s="58">
        <v>54897.53</v>
      </c>
      <c r="I24" s="58">
        <v>24733.54</v>
      </c>
      <c r="J24" s="58">
        <v>2851.2</v>
      </c>
      <c r="K24" s="59"/>
      <c r="L24" s="58">
        <f t="shared" si="0"/>
        <v>66.556764259761508</v>
      </c>
      <c r="M24" s="58">
        <f t="shared" si="5"/>
        <v>29.986492854767455</v>
      </c>
      <c r="N24" s="58">
        <f t="shared" si="6"/>
        <v>3.4567428854710225</v>
      </c>
      <c r="O24" s="58">
        <f>R24+S24</f>
        <v>5119.7000000000007</v>
      </c>
      <c r="P24" s="58">
        <f t="shared" si="4"/>
        <v>5145.7700000000004</v>
      </c>
      <c r="Q24" s="59"/>
      <c r="R24" s="58">
        <v>4108.6000000000004</v>
      </c>
      <c r="S24" s="58">
        <v>1011.1</v>
      </c>
      <c r="T24" s="58">
        <v>26.07</v>
      </c>
      <c r="U24" s="59"/>
      <c r="V24" s="58">
        <f t="shared" si="8"/>
        <v>79.844221564508317</v>
      </c>
      <c r="W24" s="58">
        <f t="shared" si="9"/>
        <v>19.649148718267625</v>
      </c>
      <c r="X24" s="60">
        <f t="shared" si="10"/>
        <v>0.50662971722405004</v>
      </c>
      <c r="Y24" s="57" t="str">
        <f t="shared" ref="Y24:AC24" si="11">Y23</f>
        <v>Количество кв. метров расселенного непригодного для проживания жилищного фонда</v>
      </c>
      <c r="Z24" s="61" t="str">
        <f t="shared" si="11"/>
        <v>тыс. кв. м</v>
      </c>
      <c r="AA24" s="61">
        <v>0.92</v>
      </c>
      <c r="AB24" s="61">
        <v>0.4</v>
      </c>
      <c r="AC24" s="62" t="str">
        <f t="shared" si="11"/>
        <v>будет достигнуто в 4 квартале 2021 года</v>
      </c>
      <c r="AE24" s="22"/>
    </row>
    <row r="25" spans="1:31" s="2" customFormat="1" ht="54.75" customHeight="1" x14ac:dyDescent="0.2">
      <c r="A25" s="103"/>
      <c r="B25" s="103"/>
      <c r="C25" s="57">
        <v>7</v>
      </c>
      <c r="D25" s="57" t="s">
        <v>51</v>
      </c>
      <c r="E25" s="57" t="s">
        <v>100</v>
      </c>
      <c r="F25" s="58">
        <f t="shared" si="3"/>
        <v>136051.70000000001</v>
      </c>
      <c r="G25" s="59"/>
      <c r="H25" s="58">
        <v>130495.24</v>
      </c>
      <c r="I25" s="58">
        <v>5502.09</v>
      </c>
      <c r="J25" s="58">
        <v>54.37</v>
      </c>
      <c r="K25" s="59"/>
      <c r="L25" s="58">
        <f t="shared" si="0"/>
        <v>95.915920197983567</v>
      </c>
      <c r="M25" s="58">
        <f t="shared" si="5"/>
        <v>4.0441170525616359</v>
      </c>
      <c r="N25" s="58">
        <f t="shared" si="6"/>
        <v>3.996274945480284E-2</v>
      </c>
      <c r="O25" s="58">
        <f t="shared" si="7"/>
        <v>13263.45</v>
      </c>
      <c r="P25" s="58">
        <f t="shared" si="4"/>
        <v>13268.95</v>
      </c>
      <c r="Q25" s="59"/>
      <c r="R25" s="58">
        <v>12727.7</v>
      </c>
      <c r="S25" s="58">
        <v>535.75</v>
      </c>
      <c r="T25" s="58">
        <v>5.5</v>
      </c>
      <c r="U25" s="59"/>
      <c r="V25" s="58">
        <f t="shared" si="8"/>
        <v>95.920928181958629</v>
      </c>
      <c r="W25" s="58">
        <f t="shared" si="9"/>
        <v>4.0376216656178521</v>
      </c>
      <c r="X25" s="60">
        <f t="shared" si="10"/>
        <v>4.1450152423515046E-2</v>
      </c>
      <c r="Y25" s="57" t="s">
        <v>96</v>
      </c>
      <c r="Z25" s="61" t="s">
        <v>4</v>
      </c>
      <c r="AA25" s="61">
        <v>3.57</v>
      </c>
      <c r="AB25" s="61">
        <v>1.2</v>
      </c>
      <c r="AC25" s="62" t="s">
        <v>94</v>
      </c>
      <c r="AE25" s="22"/>
    </row>
    <row r="26" spans="1:31" s="2" customFormat="1" ht="60.75" customHeight="1" x14ac:dyDescent="0.2">
      <c r="A26" s="103"/>
      <c r="B26" s="103"/>
      <c r="C26" s="57">
        <v>8</v>
      </c>
      <c r="D26" s="57" t="s">
        <v>101</v>
      </c>
      <c r="E26" s="57" t="s">
        <v>102</v>
      </c>
      <c r="F26" s="58">
        <f t="shared" si="3"/>
        <v>35180.800000000003</v>
      </c>
      <c r="G26" s="59"/>
      <c r="H26" s="58">
        <v>33694.300000000003</v>
      </c>
      <c r="I26" s="58">
        <v>1472.41</v>
      </c>
      <c r="J26" s="58">
        <v>14.09</v>
      </c>
      <c r="K26" s="59"/>
      <c r="L26" s="58">
        <f t="shared" si="0"/>
        <v>95.774683918500997</v>
      </c>
      <c r="M26" s="58">
        <f t="shared" si="5"/>
        <v>4.1852658268146259</v>
      </c>
      <c r="N26" s="58">
        <f t="shared" si="6"/>
        <v>4.0050254684373288E-2</v>
      </c>
      <c r="O26" s="58">
        <f t="shared" si="7"/>
        <v>11800.07</v>
      </c>
      <c r="P26" s="58">
        <f t="shared" si="4"/>
        <v>11804.8</v>
      </c>
      <c r="Q26" s="59"/>
      <c r="R26" s="58">
        <v>11332.6</v>
      </c>
      <c r="S26" s="58">
        <v>467.47</v>
      </c>
      <c r="T26" s="58">
        <v>4.7300000000000004</v>
      </c>
      <c r="U26" s="59"/>
      <c r="V26" s="58">
        <f>R26/P26*100</f>
        <v>95.999932230956915</v>
      </c>
      <c r="W26" s="58">
        <f t="shared" si="9"/>
        <v>3.9599993223095695</v>
      </c>
      <c r="X26" s="60">
        <f t="shared" si="10"/>
        <v>4.0068446733532125E-2</v>
      </c>
      <c r="Y26" s="57" t="s">
        <v>96</v>
      </c>
      <c r="Z26" s="61" t="s">
        <v>4</v>
      </c>
      <c r="AA26" s="61">
        <v>0.77</v>
      </c>
      <c r="AB26" s="61">
        <v>0.2</v>
      </c>
      <c r="AC26" s="62" t="s">
        <v>94</v>
      </c>
      <c r="AE26" s="22"/>
    </row>
    <row r="27" spans="1:31" s="2" customFormat="1" ht="61.5" customHeight="1" x14ac:dyDescent="0.2">
      <c r="A27" s="104"/>
      <c r="B27" s="104"/>
      <c r="C27" s="57">
        <v>9</v>
      </c>
      <c r="D27" s="57" t="s">
        <v>103</v>
      </c>
      <c r="E27" s="57" t="s">
        <v>104</v>
      </c>
      <c r="F27" s="58">
        <f t="shared" ref="F27:F33" si="12">H27+I27+J27</f>
        <v>12714.48</v>
      </c>
      <c r="G27" s="59"/>
      <c r="H27" s="58">
        <v>12177.27</v>
      </c>
      <c r="I27" s="58">
        <v>532.13</v>
      </c>
      <c r="J27" s="58">
        <v>5.08</v>
      </c>
      <c r="K27" s="59"/>
      <c r="L27" s="58">
        <f t="shared" si="0"/>
        <v>95.774817373577221</v>
      </c>
      <c r="M27" s="58">
        <f t="shared" si="5"/>
        <v>4.1852281807828549</v>
      </c>
      <c r="N27" s="58">
        <f t="shared" si="6"/>
        <v>3.9954445639931793E-2</v>
      </c>
      <c r="O27" s="58">
        <f t="shared" si="7"/>
        <v>6552.37</v>
      </c>
      <c r="P27" s="58">
        <f t="shared" si="4"/>
        <v>6554.97</v>
      </c>
      <c r="Q27" s="59"/>
      <c r="R27" s="58">
        <v>6277.72</v>
      </c>
      <c r="S27" s="58">
        <v>274.64999999999998</v>
      </c>
      <c r="T27" s="58">
        <v>2.6</v>
      </c>
      <c r="U27" s="59"/>
      <c r="V27" s="58">
        <f>R27/P27*100</f>
        <v>95.77038491404231</v>
      </c>
      <c r="W27" s="58">
        <f t="shared" ref="W27:W28" si="13">S27/P27*100</f>
        <v>4.1899505260893637</v>
      </c>
      <c r="X27" s="60">
        <f t="shared" ref="X27:X28" si="14">T27/P27*100</f>
        <v>3.9664559868313659E-2</v>
      </c>
      <c r="Y27" s="57" t="s">
        <v>96</v>
      </c>
      <c r="Z27" s="61" t="s">
        <v>4</v>
      </c>
      <c r="AA27" s="61">
        <v>0.37</v>
      </c>
      <c r="AB27" s="61">
        <v>0.1</v>
      </c>
      <c r="AC27" s="62" t="s">
        <v>94</v>
      </c>
      <c r="AE27" s="22"/>
    </row>
    <row r="28" spans="1:31" s="2" customFormat="1" ht="61.5" customHeight="1" x14ac:dyDescent="0.2">
      <c r="A28" s="56"/>
      <c r="B28" s="56"/>
      <c r="C28" s="57">
        <v>10</v>
      </c>
      <c r="D28" s="57" t="s">
        <v>105</v>
      </c>
      <c r="E28" s="57" t="s">
        <v>106</v>
      </c>
      <c r="F28" s="58">
        <f t="shared" si="12"/>
        <v>39375.360000000001</v>
      </c>
      <c r="G28" s="59"/>
      <c r="H28" s="58">
        <v>37711.65</v>
      </c>
      <c r="I28" s="58">
        <v>1647.96</v>
      </c>
      <c r="J28" s="58">
        <v>15.75</v>
      </c>
      <c r="K28" s="59"/>
      <c r="L28" s="58">
        <f t="shared" si="0"/>
        <v>95.774743392822316</v>
      </c>
      <c r="M28" s="58">
        <f t="shared" si="5"/>
        <v>4.1852569728886291</v>
      </c>
      <c r="N28" s="58">
        <f t="shared" si="6"/>
        <v>3.999963428905793E-2</v>
      </c>
      <c r="O28" s="58">
        <f t="shared" si="7"/>
        <v>14242.130000000001</v>
      </c>
      <c r="P28" s="58">
        <f t="shared" si="4"/>
        <v>14247.130000000001</v>
      </c>
      <c r="Q28" s="59"/>
      <c r="R28" s="58">
        <v>13677.92</v>
      </c>
      <c r="S28" s="58">
        <v>564.21</v>
      </c>
      <c r="T28" s="58">
        <v>5</v>
      </c>
      <c r="U28" s="59"/>
      <c r="V28" s="58">
        <f>R28/P28*100</f>
        <v>96.004739200105561</v>
      </c>
      <c r="W28" s="58">
        <f t="shared" si="13"/>
        <v>3.960166012382845</v>
      </c>
      <c r="X28" s="60">
        <f t="shared" si="14"/>
        <v>3.509478751159005E-2</v>
      </c>
      <c r="Y28" s="57" t="str">
        <f t="shared" ref="Y28:AC28" si="15">Y27</f>
        <v>Количество кв. метров расселенного непригодного для проживания жилищного фонда</v>
      </c>
      <c r="Z28" s="61" t="str">
        <f t="shared" si="15"/>
        <v>тыс. кв. м</v>
      </c>
      <c r="AA28" s="61">
        <v>0.73</v>
      </c>
      <c r="AB28" s="61">
        <v>0.3</v>
      </c>
      <c r="AC28" s="62" t="str">
        <f t="shared" si="15"/>
        <v>будет достигнуто в 4 квартале 2021 года</v>
      </c>
      <c r="AE28" s="22"/>
    </row>
    <row r="29" spans="1:31" s="2" customFormat="1" ht="61.5" customHeight="1" x14ac:dyDescent="0.2">
      <c r="A29" s="56"/>
      <c r="B29" s="56"/>
      <c r="C29" s="57">
        <v>11</v>
      </c>
      <c r="D29" s="57" t="s">
        <v>107</v>
      </c>
      <c r="E29" s="57" t="s">
        <v>108</v>
      </c>
      <c r="F29" s="58">
        <f t="shared" si="12"/>
        <v>10832.27</v>
      </c>
      <c r="G29" s="59"/>
      <c r="H29" s="58">
        <v>10374.58</v>
      </c>
      <c r="I29" s="58">
        <v>453.36</v>
      </c>
      <c r="J29" s="58">
        <v>4.33</v>
      </c>
      <c r="K29" s="59"/>
      <c r="L29" s="58">
        <f t="shared" ref="L29" si="16">H29/F29*100</f>
        <v>95.774754506673105</v>
      </c>
      <c r="M29" s="58">
        <f t="shared" ref="M29" si="17">I29/F29*100</f>
        <v>4.185272339038816</v>
      </c>
      <c r="N29" s="58">
        <f t="shared" ref="N29" si="18">J29/F29*100</f>
        <v>3.9973154288067046E-2</v>
      </c>
      <c r="O29" s="58">
        <f t="shared" si="7"/>
        <v>0</v>
      </c>
      <c r="P29" s="58">
        <f t="shared" si="4"/>
        <v>0</v>
      </c>
      <c r="Q29" s="59"/>
      <c r="R29" s="58">
        <v>0</v>
      </c>
      <c r="S29" s="58">
        <v>0</v>
      </c>
      <c r="T29" s="58">
        <v>0</v>
      </c>
      <c r="U29" s="59"/>
      <c r="V29" s="58">
        <v>0</v>
      </c>
      <c r="W29" s="58">
        <v>0</v>
      </c>
      <c r="X29" s="60">
        <v>0</v>
      </c>
      <c r="Y29" s="57" t="str">
        <f t="shared" ref="Y29:AC29" si="19">Y28</f>
        <v>Количество кв. метров расселенного непригодного для проживания жилищного фонда</v>
      </c>
      <c r="Z29" s="61" t="str">
        <f t="shared" si="19"/>
        <v>тыс. кв. м</v>
      </c>
      <c r="AA29" s="61">
        <v>0.31</v>
      </c>
      <c r="AB29" s="61">
        <v>0</v>
      </c>
      <c r="AC29" s="62" t="str">
        <f t="shared" si="19"/>
        <v>будет достигнуто в 4 квартале 2021 года</v>
      </c>
      <c r="AE29" s="22"/>
    </row>
    <row r="30" spans="1:31" s="2" customFormat="1" ht="61.5" customHeight="1" x14ac:dyDescent="0.2">
      <c r="A30" s="56"/>
      <c r="B30" s="56"/>
      <c r="C30" s="57">
        <v>12</v>
      </c>
      <c r="D30" s="57" t="s">
        <v>55</v>
      </c>
      <c r="E30" s="57" t="s">
        <v>109</v>
      </c>
      <c r="F30" s="58">
        <f t="shared" si="12"/>
        <v>14015.18</v>
      </c>
      <c r="G30" s="59"/>
      <c r="H30" s="58">
        <v>13423.01</v>
      </c>
      <c r="I30" s="58">
        <v>586.57000000000005</v>
      </c>
      <c r="J30" s="58">
        <v>5.6</v>
      </c>
      <c r="K30" s="59"/>
      <c r="L30" s="58">
        <f t="shared" ref="L30:L32" si="20">H30/F30*100</f>
        <v>95.774795614469454</v>
      </c>
      <c r="M30" s="58">
        <f t="shared" ref="M30:M32" si="21">I30/F30*100</f>
        <v>4.1852477099830327</v>
      </c>
      <c r="N30" s="58">
        <f t="shared" ref="N30:N32" si="22">J30/F30*100</f>
        <v>3.9956675547513476E-2</v>
      </c>
      <c r="O30" s="58">
        <f t="shared" si="7"/>
        <v>11609.55</v>
      </c>
      <c r="P30" s="58">
        <f t="shared" si="4"/>
        <v>11614.199999999999</v>
      </c>
      <c r="Q30" s="59"/>
      <c r="R30" s="58">
        <v>11122.92</v>
      </c>
      <c r="S30" s="58">
        <v>486.63</v>
      </c>
      <c r="T30" s="58">
        <v>4.6500000000000004</v>
      </c>
      <c r="U30" s="59"/>
      <c r="V30" s="58">
        <f>R30/P30*100</f>
        <v>95.77000568269878</v>
      </c>
      <c r="W30" s="58">
        <f>S30/P30*100</f>
        <v>4.1899571214547713</v>
      </c>
      <c r="X30" s="60">
        <f>T30/P30*100</f>
        <v>4.003719584646382E-2</v>
      </c>
      <c r="Y30" s="57" t="str">
        <f t="shared" ref="Y30:AC30" si="23">Y29</f>
        <v>Количество кв. метров расселенного непригодного для проживания жилищного фонда</v>
      </c>
      <c r="Z30" s="61" t="str">
        <f t="shared" si="23"/>
        <v>тыс. кв. м</v>
      </c>
      <c r="AA30" s="61">
        <v>0.41</v>
      </c>
      <c r="AB30" s="61">
        <v>0.2</v>
      </c>
      <c r="AC30" s="62" t="str">
        <f t="shared" si="23"/>
        <v>будет достигнуто в 4 квартале 2021 года</v>
      </c>
      <c r="AE30" s="22"/>
    </row>
    <row r="31" spans="1:31" s="2" customFormat="1" ht="61.5" customHeight="1" x14ac:dyDescent="0.2">
      <c r="A31" s="56"/>
      <c r="B31" s="56"/>
      <c r="C31" s="57">
        <v>13</v>
      </c>
      <c r="D31" s="57" t="s">
        <v>110</v>
      </c>
      <c r="E31" s="57" t="s">
        <v>111</v>
      </c>
      <c r="F31" s="58">
        <f t="shared" si="12"/>
        <v>1534.6799999999998</v>
      </c>
      <c r="G31" s="59"/>
      <c r="H31" s="58">
        <v>1472</v>
      </c>
      <c r="I31" s="58">
        <v>62.07</v>
      </c>
      <c r="J31" s="58">
        <v>0.61</v>
      </c>
      <c r="K31" s="59"/>
      <c r="L31" s="58">
        <f t="shared" si="20"/>
        <v>95.915760940391493</v>
      </c>
      <c r="M31" s="58">
        <f t="shared" si="21"/>
        <v>4.0444913597622962</v>
      </c>
      <c r="N31" s="58">
        <f t="shared" si="22"/>
        <v>3.9747699846222014E-2</v>
      </c>
      <c r="O31" s="58">
        <f t="shared" si="7"/>
        <v>802.5</v>
      </c>
      <c r="P31" s="58">
        <f t="shared" si="4"/>
        <v>802.82</v>
      </c>
      <c r="Q31" s="59"/>
      <c r="R31" s="58">
        <v>770.7</v>
      </c>
      <c r="S31" s="58">
        <v>31.8</v>
      </c>
      <c r="T31" s="58">
        <v>0.32</v>
      </c>
      <c r="U31" s="59"/>
      <c r="V31" s="58">
        <f>R31/P31*100</f>
        <v>95.999103161356217</v>
      </c>
      <c r="W31" s="58">
        <f>S31/P31*100</f>
        <v>3.9610373433646395</v>
      </c>
      <c r="X31" s="60">
        <f>T31/P31*100</f>
        <v>3.9859495279141025E-2</v>
      </c>
      <c r="Y31" s="57" t="str">
        <f t="shared" ref="Y31:AC31" si="24">Y30</f>
        <v>Количество кв. метров расселенного непригодного для проживания жилищного фонда</v>
      </c>
      <c r="Z31" s="61" t="str">
        <f t="shared" si="24"/>
        <v>тыс. кв. м</v>
      </c>
      <c r="AA31" s="61">
        <v>0.04</v>
      </c>
      <c r="AB31" s="61">
        <v>0.04</v>
      </c>
      <c r="AC31" s="62" t="str">
        <f t="shared" si="24"/>
        <v>будет достигнуто в 4 квартале 2021 года</v>
      </c>
      <c r="AE31" s="22"/>
    </row>
    <row r="32" spans="1:31" s="2" customFormat="1" ht="61.5" customHeight="1" x14ac:dyDescent="0.2">
      <c r="A32" s="56"/>
      <c r="B32" s="56"/>
      <c r="C32" s="57">
        <v>14</v>
      </c>
      <c r="D32" s="57" t="s">
        <v>112</v>
      </c>
      <c r="E32" s="57" t="s">
        <v>113</v>
      </c>
      <c r="F32" s="58">
        <f t="shared" si="12"/>
        <v>12876.22</v>
      </c>
      <c r="G32" s="59"/>
      <c r="H32" s="58">
        <v>12332.17</v>
      </c>
      <c r="I32" s="58">
        <v>538.9</v>
      </c>
      <c r="J32" s="58">
        <v>5.15</v>
      </c>
      <c r="K32" s="59"/>
      <c r="L32" s="58">
        <f t="shared" si="20"/>
        <v>95.774769303413592</v>
      </c>
      <c r="M32" s="58">
        <f t="shared" si="21"/>
        <v>4.1852344865185591</v>
      </c>
      <c r="N32" s="58">
        <f t="shared" si="22"/>
        <v>3.9996210067861533E-2</v>
      </c>
      <c r="O32" s="58">
        <f t="shared" si="7"/>
        <v>0</v>
      </c>
      <c r="P32" s="58">
        <f t="shared" si="4"/>
        <v>0</v>
      </c>
      <c r="Q32" s="59"/>
      <c r="R32" s="58">
        <v>0</v>
      </c>
      <c r="S32" s="58">
        <v>0</v>
      </c>
      <c r="T32" s="58">
        <v>0</v>
      </c>
      <c r="U32" s="59"/>
      <c r="V32" s="58">
        <v>0</v>
      </c>
      <c r="W32" s="58">
        <v>0</v>
      </c>
      <c r="X32" s="60">
        <v>0</v>
      </c>
      <c r="Y32" s="57" t="str">
        <f t="shared" ref="Y32:AC32" si="25">Y31</f>
        <v>Количество кв. метров расселенного непригодного для проживания жилищного фонда</v>
      </c>
      <c r="Z32" s="61" t="str">
        <f t="shared" si="25"/>
        <v>тыс. кв. м</v>
      </c>
      <c r="AA32" s="61">
        <v>0.38</v>
      </c>
      <c r="AB32" s="61">
        <v>0</v>
      </c>
      <c r="AC32" s="62" t="str">
        <f t="shared" si="25"/>
        <v>будет достигнуто в 4 квартале 2021 года</v>
      </c>
      <c r="AE32" s="22"/>
    </row>
    <row r="33" spans="1:31" s="2" customFormat="1" ht="18" customHeight="1" x14ac:dyDescent="0.2">
      <c r="A33" s="56"/>
      <c r="B33" s="56"/>
      <c r="C33" s="114" t="s">
        <v>114</v>
      </c>
      <c r="D33" s="115"/>
      <c r="E33" s="116"/>
      <c r="F33" s="58">
        <f t="shared" si="12"/>
        <v>0.13</v>
      </c>
      <c r="G33" s="59"/>
      <c r="H33" s="58">
        <v>0.09</v>
      </c>
      <c r="I33" s="58">
        <v>0.04</v>
      </c>
      <c r="J33" s="58">
        <v>0</v>
      </c>
      <c r="K33" s="59"/>
      <c r="L33" s="58">
        <f t="shared" ref="L33" si="26">H33/F33*100</f>
        <v>69.230769230769226</v>
      </c>
      <c r="M33" s="58">
        <f t="shared" ref="M33" si="27">I33/F33*100</f>
        <v>30.76923076923077</v>
      </c>
      <c r="N33" s="58">
        <f t="shared" ref="N33" si="28">J33/F33*100</f>
        <v>0</v>
      </c>
      <c r="O33" s="58">
        <f t="shared" si="7"/>
        <v>0</v>
      </c>
      <c r="P33" s="58">
        <f t="shared" si="4"/>
        <v>0</v>
      </c>
      <c r="Q33" s="59"/>
      <c r="R33" s="58">
        <v>0</v>
      </c>
      <c r="S33" s="58">
        <v>0</v>
      </c>
      <c r="T33" s="58">
        <v>0</v>
      </c>
      <c r="U33" s="59"/>
      <c r="V33" s="58">
        <v>0</v>
      </c>
      <c r="W33" s="58">
        <v>0</v>
      </c>
      <c r="X33" s="60">
        <v>0</v>
      </c>
      <c r="Y33" s="57"/>
      <c r="Z33" s="61"/>
      <c r="AA33" s="61"/>
      <c r="AB33" s="61"/>
      <c r="AC33" s="62"/>
      <c r="AE33" s="22"/>
    </row>
    <row r="34" spans="1:31" s="2" customFormat="1" ht="60.75" customHeight="1" x14ac:dyDescent="0.2">
      <c r="A34" s="110">
        <v>2</v>
      </c>
      <c r="B34" s="110" t="s">
        <v>117</v>
      </c>
      <c r="C34" s="111" t="s">
        <v>2</v>
      </c>
      <c r="D34" s="112"/>
      <c r="E34" s="113"/>
      <c r="F34" s="41">
        <f>SUM(F35:F35)</f>
        <v>40996.94</v>
      </c>
      <c r="G34" s="13"/>
      <c r="H34" s="41">
        <f>SUM(H35:H35)</f>
        <v>0</v>
      </c>
      <c r="I34" s="41">
        <f>SUM(I35:I35)</f>
        <v>40177</v>
      </c>
      <c r="J34" s="41">
        <f>SUM(J35:J35)</f>
        <v>819.94</v>
      </c>
      <c r="K34" s="13"/>
      <c r="L34" s="41">
        <f t="shared" si="0"/>
        <v>0</v>
      </c>
      <c r="M34" s="41">
        <f t="shared" ref="M34:M35" si="29">I34/F34*100</f>
        <v>97.999997072952269</v>
      </c>
      <c r="N34" s="41">
        <f t="shared" ref="N34:N35" si="30">J34/F34*100</f>
        <v>2.000002927047726</v>
      </c>
      <c r="O34" s="41">
        <f>SUM(O35:O35)</f>
        <v>0</v>
      </c>
      <c r="P34" s="41">
        <f>SUM(P35:P35)</f>
        <v>0</v>
      </c>
      <c r="Q34" s="13"/>
      <c r="R34" s="41">
        <f>SUM(R35:R35)</f>
        <v>0</v>
      </c>
      <c r="S34" s="41">
        <f>SUM(S35:S35)</f>
        <v>0</v>
      </c>
      <c r="T34" s="41">
        <f>SUM(T35:T35)</f>
        <v>0</v>
      </c>
      <c r="U34" s="13"/>
      <c r="V34" s="41">
        <v>0</v>
      </c>
      <c r="W34" s="41">
        <v>0</v>
      </c>
      <c r="X34" s="41">
        <v>0</v>
      </c>
      <c r="Y34" s="11" t="str">
        <f>$Y$30</f>
        <v>Количество кв. метров расселенного непригодного для проживания жилищного фонда</v>
      </c>
      <c r="Z34" s="31" t="s">
        <v>4</v>
      </c>
      <c r="AA34" s="31">
        <f>SUM(AA35:AA35)</f>
        <v>0.8</v>
      </c>
      <c r="AB34" s="31">
        <f>SUM(AB35:AB35)</f>
        <v>0</v>
      </c>
      <c r="AC34" s="30" t="s">
        <v>80</v>
      </c>
      <c r="AE34" s="22"/>
    </row>
    <row r="35" spans="1:31" s="2" customFormat="1" ht="71.25" customHeight="1" x14ac:dyDescent="0.2">
      <c r="A35" s="110"/>
      <c r="B35" s="110"/>
      <c r="C35" s="57">
        <v>1</v>
      </c>
      <c r="D35" s="57" t="s">
        <v>50</v>
      </c>
      <c r="E35" s="57" t="s">
        <v>116</v>
      </c>
      <c r="F35" s="58">
        <f t="shared" ref="F35" si="31">H35+I35+J35</f>
        <v>40996.94</v>
      </c>
      <c r="G35" s="59"/>
      <c r="H35" s="58">
        <v>0</v>
      </c>
      <c r="I35" s="58">
        <v>40177</v>
      </c>
      <c r="J35" s="58">
        <v>819.94</v>
      </c>
      <c r="K35" s="59"/>
      <c r="L35" s="58">
        <f t="shared" si="0"/>
        <v>0</v>
      </c>
      <c r="M35" s="58">
        <f t="shared" si="29"/>
        <v>97.999997072952269</v>
      </c>
      <c r="N35" s="58">
        <f t="shared" si="30"/>
        <v>2.000002927047726</v>
      </c>
      <c r="O35" s="58">
        <f>S35</f>
        <v>0</v>
      </c>
      <c r="P35" s="58">
        <f>S35</f>
        <v>0</v>
      </c>
      <c r="Q35" s="59"/>
      <c r="R35" s="58">
        <v>0</v>
      </c>
      <c r="S35" s="58">
        <v>0</v>
      </c>
      <c r="T35" s="58">
        <v>0</v>
      </c>
      <c r="U35" s="59"/>
      <c r="V35" s="58">
        <v>0</v>
      </c>
      <c r="W35" s="58">
        <v>0</v>
      </c>
      <c r="X35" s="60">
        <v>0</v>
      </c>
      <c r="Y35" s="57" t="str">
        <f>$Y$30</f>
        <v>Количество кв. метров расселенного непригодного для проживания жилищного фонда</v>
      </c>
      <c r="Z35" s="61" t="s">
        <v>4</v>
      </c>
      <c r="AA35" s="61">
        <v>0.8</v>
      </c>
      <c r="AB35" s="61">
        <v>0</v>
      </c>
      <c r="AC35" s="62" t="s">
        <v>118</v>
      </c>
      <c r="AE35" s="22"/>
    </row>
    <row r="36" spans="1:31" s="2" customFormat="1" ht="9" customHeight="1" x14ac:dyDescent="0.2">
      <c r="A36" s="27"/>
      <c r="B36" s="27"/>
      <c r="C36" s="23"/>
      <c r="D36" s="29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  <c r="Y36" s="23"/>
      <c r="Z36" s="26"/>
      <c r="AA36" s="26"/>
      <c r="AB36" s="27"/>
      <c r="AC36" s="28"/>
      <c r="AE36" s="22"/>
    </row>
    <row r="37" spans="1:31" s="2" customFormat="1" ht="13.5" customHeight="1" x14ac:dyDescent="0.2">
      <c r="A37" s="88" t="s">
        <v>62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</row>
    <row r="38" spans="1:31" s="2" customFormat="1" ht="13.5" customHeight="1" x14ac:dyDescent="0.2">
      <c r="A38" s="88" t="s">
        <v>63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1:31" s="2" customFormat="1" ht="13.15" customHeight="1" x14ac:dyDescent="0.2">
      <c r="A39" s="88" t="s">
        <v>64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</row>
    <row r="40" spans="1:31" s="2" customFormat="1" ht="13.9" customHeight="1" x14ac:dyDescent="0.2">
      <c r="A40" s="88" t="s">
        <v>65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</row>
    <row r="41" spans="1:31" s="2" customFormat="1" ht="13.9" customHeight="1" x14ac:dyDescent="0.2">
      <c r="A41" s="88" t="s">
        <v>66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</row>
    <row r="42" spans="1:31" s="2" customFormat="1" ht="13.9" customHeight="1" x14ac:dyDescent="0.2">
      <c r="A42" s="88" t="s">
        <v>81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</row>
    <row r="43" spans="1:31" s="2" customFormat="1" ht="16.149999999999999" customHeight="1" x14ac:dyDescent="0.2">
      <c r="A43" s="88" t="s">
        <v>83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</row>
    <row r="44" spans="1:31" s="2" customFormat="1" ht="409.5" customHeight="1" x14ac:dyDescent="0.2"/>
    <row r="45" spans="1:31" s="2" customFormat="1" ht="11.25" x14ac:dyDescent="0.2"/>
    <row r="46" spans="1:31" s="2" customFormat="1" ht="11.25" x14ac:dyDescent="0.2"/>
    <row r="47" spans="1:31" s="2" customFormat="1" ht="11.25" x14ac:dyDescent="0.2"/>
    <row r="48" spans="1:31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2" customFormat="1" ht="11.25" x14ac:dyDescent="0.2"/>
    <row r="218" s="2" customFormat="1" ht="11.25" x14ac:dyDescent="0.2"/>
    <row r="219" s="2" customFormat="1" ht="11.25" x14ac:dyDescent="0.2"/>
    <row r="220" s="2" customFormat="1" ht="11.25" x14ac:dyDescent="0.2"/>
    <row r="221" s="2" customFormat="1" ht="11.25" x14ac:dyDescent="0.2"/>
    <row r="222" s="2" customFormat="1" ht="11.25" x14ac:dyDescent="0.2"/>
    <row r="223" s="2" customFormat="1" ht="11.25" x14ac:dyDescent="0.2"/>
    <row r="224" s="2" customFormat="1" ht="11.25" x14ac:dyDescent="0.2"/>
    <row r="225" s="2" customFormat="1" ht="11.25" x14ac:dyDescent="0.2"/>
    <row r="226" s="2" customFormat="1" ht="11.25" x14ac:dyDescent="0.2"/>
    <row r="227" s="2" customFormat="1" ht="11.25" x14ac:dyDescent="0.2"/>
    <row r="228" s="2" customFormat="1" ht="11.25" x14ac:dyDescent="0.2"/>
    <row r="229" s="2" customFormat="1" ht="11.25" x14ac:dyDescent="0.2"/>
    <row r="230" s="2" customFormat="1" ht="11.25" x14ac:dyDescent="0.2"/>
    <row r="231" s="2" customFormat="1" ht="11.2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  <row r="409" s="7" customFormat="1" ht="12.75" x14ac:dyDescent="0.2"/>
    <row r="410" s="7" customFormat="1" ht="12.75" x14ac:dyDescent="0.2"/>
    <row r="411" s="7" customFormat="1" ht="12.75" x14ac:dyDescent="0.2"/>
    <row r="412" s="7" customFormat="1" ht="12.75" x14ac:dyDescent="0.2"/>
    <row r="413" s="7" customFormat="1" ht="12.75" x14ac:dyDescent="0.2"/>
    <row r="414" s="7" customFormat="1" ht="12.75" x14ac:dyDescent="0.2"/>
    <row r="415" s="7" customFormat="1" ht="12.75" x14ac:dyDescent="0.2"/>
    <row r="416" s="7" customFormat="1" ht="12.75" x14ac:dyDescent="0.2"/>
    <row r="417" s="7" customFormat="1" ht="12.75" x14ac:dyDescent="0.2"/>
    <row r="418" s="7" customFormat="1" ht="12.75" x14ac:dyDescent="0.2"/>
    <row r="419" s="7" customFormat="1" ht="12.75" x14ac:dyDescent="0.2"/>
    <row r="420" s="7" customFormat="1" ht="12.75" x14ac:dyDescent="0.2"/>
    <row r="421" s="7" customFormat="1" ht="12.75" x14ac:dyDescent="0.2"/>
    <row r="422" s="7" customFormat="1" ht="12.75" x14ac:dyDescent="0.2"/>
    <row r="423" s="7" customFormat="1" ht="12.75" x14ac:dyDescent="0.2"/>
    <row r="424" s="7" customFormat="1" ht="12.75" x14ac:dyDescent="0.2"/>
    <row r="425" s="7" customFormat="1" ht="12.75" x14ac:dyDescent="0.2"/>
    <row r="426" s="7" customFormat="1" ht="12.75" x14ac:dyDescent="0.2"/>
    <row r="427" s="7" customFormat="1" ht="12.75" x14ac:dyDescent="0.2"/>
  </sheetData>
  <mergeCells count="46">
    <mergeCell ref="C33:E33"/>
    <mergeCell ref="A7:AC7"/>
    <mergeCell ref="AB1:AC1"/>
    <mergeCell ref="A2:AC2"/>
    <mergeCell ref="A3:AC3"/>
    <mergeCell ref="A4:AC4"/>
    <mergeCell ref="A6:AC6"/>
    <mergeCell ref="AB12:AB15"/>
    <mergeCell ref="AC12:AC15"/>
    <mergeCell ref="AA13:AA15"/>
    <mergeCell ref="A9:AC9"/>
    <mergeCell ref="A11:A15"/>
    <mergeCell ref="B11:B15"/>
    <mergeCell ref="C11:C15"/>
    <mergeCell ref="D11:D15"/>
    <mergeCell ref="E11:E15"/>
    <mergeCell ref="F11:N11"/>
    <mergeCell ref="O11:X11"/>
    <mergeCell ref="Y11:AC11"/>
    <mergeCell ref="F12:J12"/>
    <mergeCell ref="B18:B27"/>
    <mergeCell ref="A18:A27"/>
    <mergeCell ref="A17:AC17"/>
    <mergeCell ref="C18:E18"/>
    <mergeCell ref="F13:F15"/>
    <mergeCell ref="G13:J14"/>
    <mergeCell ref="O13:O15"/>
    <mergeCell ref="P13:T13"/>
    <mergeCell ref="Y13:Y15"/>
    <mergeCell ref="Z13:Z15"/>
    <mergeCell ref="P14:P15"/>
    <mergeCell ref="Q14:T14"/>
    <mergeCell ref="K12:N14"/>
    <mergeCell ref="O12:T12"/>
    <mergeCell ref="U12:X14"/>
    <mergeCell ref="Y12:AA12"/>
    <mergeCell ref="A38:AC38"/>
    <mergeCell ref="B34:B35"/>
    <mergeCell ref="A34:A35"/>
    <mergeCell ref="A43:AC43"/>
    <mergeCell ref="C34:E34"/>
    <mergeCell ref="A41:AC41"/>
    <mergeCell ref="A42:AC42"/>
    <mergeCell ref="A37:AC37"/>
    <mergeCell ref="A39:AC39"/>
    <mergeCell ref="A40:AC40"/>
  </mergeCells>
  <printOptions horizontalCentered="1"/>
  <pageMargins left="0.15748031496062992" right="0.15748031496062992" top="0.19685039370078741" bottom="0.19685039370078741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12"/>
  <sheetViews>
    <sheetView tabSelected="1" workbookViewId="0">
      <pane ySplit="17" topLeftCell="A18" activePane="bottomLeft" state="frozen"/>
      <selection pane="bottomLeft" activeCell="M32" sqref="M32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5.140625" style="1" customWidth="1"/>
    <col min="5" max="5" width="26.8554687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1" width="4" style="1" customWidth="1"/>
    <col min="12" max="12" width="4.85546875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9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1.5703125" style="8" customWidth="1"/>
    <col min="26" max="16384" width="8.85546875" style="1"/>
  </cols>
  <sheetData>
    <row r="1" spans="1:25" x14ac:dyDescent="0.25">
      <c r="X1" s="87" t="s">
        <v>39</v>
      </c>
      <c r="Y1" s="87"/>
    </row>
    <row r="3" spans="1:25" x14ac:dyDescent="0.25">
      <c r="A3" s="83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3.9" customHeight="1" x14ac:dyDescent="0.25">
      <c r="A4" s="83" t="s">
        <v>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ht="13.9" customHeight="1" x14ac:dyDescent="0.25">
      <c r="A5" s="83" t="s">
        <v>23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7" spans="1:25" ht="13.9" customHeight="1" x14ac:dyDescent="0.25">
      <c r="A7" s="95" t="s">
        <v>59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ht="13.9" customHeight="1" x14ac:dyDescent="0.25">
      <c r="A8" s="83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10" spans="1:25" ht="13.9" customHeight="1" x14ac:dyDescent="0.25">
      <c r="A10" s="83" t="s">
        <v>84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2" spans="1:25" s="2" customFormat="1" ht="10.15" customHeight="1" x14ac:dyDescent="0.2">
      <c r="A12" s="73" t="s">
        <v>21</v>
      </c>
      <c r="B12" s="73" t="s">
        <v>22</v>
      </c>
      <c r="C12" s="73" t="s">
        <v>21</v>
      </c>
      <c r="D12" s="73" t="s">
        <v>20</v>
      </c>
      <c r="E12" s="73" t="s">
        <v>19</v>
      </c>
      <c r="F12" s="73" t="s">
        <v>18</v>
      </c>
      <c r="G12" s="73"/>
      <c r="H12" s="73"/>
      <c r="I12" s="73"/>
      <c r="J12" s="73"/>
      <c r="K12" s="73"/>
      <c r="L12" s="73"/>
      <c r="M12" s="73" t="s">
        <v>17</v>
      </c>
      <c r="N12" s="73"/>
      <c r="O12" s="73"/>
      <c r="P12" s="73"/>
      <c r="Q12" s="73"/>
      <c r="R12" s="73"/>
      <c r="S12" s="73"/>
      <c r="T12" s="73"/>
      <c r="U12" s="73" t="s">
        <v>16</v>
      </c>
      <c r="V12" s="73"/>
      <c r="W12" s="73"/>
      <c r="X12" s="73"/>
      <c r="Y12" s="73"/>
    </row>
    <row r="13" spans="1:25" s="2" customFormat="1" ht="27.6" customHeight="1" x14ac:dyDescent="0.2">
      <c r="A13" s="73"/>
      <c r="B13" s="73"/>
      <c r="C13" s="73"/>
      <c r="D13" s="73"/>
      <c r="E13" s="73"/>
      <c r="F13" s="73" t="s">
        <v>15</v>
      </c>
      <c r="G13" s="73"/>
      <c r="H13" s="73"/>
      <c r="I13" s="73"/>
      <c r="J13" s="73" t="s">
        <v>14</v>
      </c>
      <c r="K13" s="73"/>
      <c r="L13" s="73"/>
      <c r="M13" s="73" t="s">
        <v>15</v>
      </c>
      <c r="N13" s="73"/>
      <c r="O13" s="73"/>
      <c r="P13" s="73"/>
      <c r="Q13" s="73"/>
      <c r="R13" s="73" t="s">
        <v>37</v>
      </c>
      <c r="S13" s="73"/>
      <c r="T13" s="73"/>
      <c r="U13" s="73" t="s">
        <v>26</v>
      </c>
      <c r="V13" s="73"/>
      <c r="W13" s="73"/>
      <c r="X13" s="73" t="s">
        <v>13</v>
      </c>
      <c r="Y13" s="73" t="s">
        <v>12</v>
      </c>
    </row>
    <row r="14" spans="1:25" s="2" customFormat="1" ht="14.45" customHeight="1" x14ac:dyDescent="0.2">
      <c r="A14" s="73"/>
      <c r="B14" s="73"/>
      <c r="C14" s="73"/>
      <c r="D14" s="73"/>
      <c r="E14" s="73"/>
      <c r="F14" s="82" t="s">
        <v>7</v>
      </c>
      <c r="G14" s="76" t="s">
        <v>6</v>
      </c>
      <c r="H14" s="77"/>
      <c r="I14" s="78"/>
      <c r="J14" s="73"/>
      <c r="K14" s="73"/>
      <c r="L14" s="73"/>
      <c r="M14" s="82" t="s">
        <v>27</v>
      </c>
      <c r="N14" s="84" t="s">
        <v>11</v>
      </c>
      <c r="O14" s="85"/>
      <c r="P14" s="85"/>
      <c r="Q14" s="86"/>
      <c r="R14" s="73"/>
      <c r="S14" s="73"/>
      <c r="T14" s="73"/>
      <c r="U14" s="82" t="s">
        <v>10</v>
      </c>
      <c r="V14" s="82" t="s">
        <v>9</v>
      </c>
      <c r="W14" s="82" t="s">
        <v>8</v>
      </c>
      <c r="X14" s="73"/>
      <c r="Y14" s="73"/>
    </row>
    <row r="15" spans="1:25" s="2" customFormat="1" ht="15.6" customHeight="1" x14ac:dyDescent="0.2">
      <c r="A15" s="73"/>
      <c r="B15" s="73"/>
      <c r="C15" s="73"/>
      <c r="D15" s="73"/>
      <c r="E15" s="73"/>
      <c r="F15" s="74"/>
      <c r="G15" s="79"/>
      <c r="H15" s="80"/>
      <c r="I15" s="81"/>
      <c r="J15" s="73"/>
      <c r="K15" s="73"/>
      <c r="L15" s="73"/>
      <c r="M15" s="74"/>
      <c r="N15" s="74" t="s">
        <v>7</v>
      </c>
      <c r="O15" s="75" t="s">
        <v>6</v>
      </c>
      <c r="P15" s="75"/>
      <c r="Q15" s="75"/>
      <c r="R15" s="73"/>
      <c r="S15" s="73"/>
      <c r="T15" s="73"/>
      <c r="U15" s="74"/>
      <c r="V15" s="74"/>
      <c r="W15" s="74"/>
      <c r="X15" s="73"/>
      <c r="Y15" s="73"/>
    </row>
    <row r="16" spans="1:25" s="4" customFormat="1" ht="11.25" x14ac:dyDescent="0.25">
      <c r="A16" s="73"/>
      <c r="B16" s="73"/>
      <c r="C16" s="73"/>
      <c r="D16" s="73"/>
      <c r="E16" s="73"/>
      <c r="F16" s="75"/>
      <c r="G16" s="40" t="s">
        <v>28</v>
      </c>
      <c r="H16" s="40" t="s">
        <v>29</v>
      </c>
      <c r="I16" s="40" t="s">
        <v>30</v>
      </c>
      <c r="J16" s="40" t="s">
        <v>28</v>
      </c>
      <c r="K16" s="40" t="s">
        <v>29</v>
      </c>
      <c r="L16" s="40" t="s">
        <v>30</v>
      </c>
      <c r="M16" s="75"/>
      <c r="N16" s="75"/>
      <c r="O16" s="40" t="s">
        <v>28</v>
      </c>
      <c r="P16" s="40" t="s">
        <v>29</v>
      </c>
      <c r="Q16" s="40" t="s">
        <v>30</v>
      </c>
      <c r="R16" s="40" t="s">
        <v>28</v>
      </c>
      <c r="S16" s="40" t="s">
        <v>29</v>
      </c>
      <c r="T16" s="40" t="s">
        <v>30</v>
      </c>
      <c r="U16" s="75"/>
      <c r="V16" s="75"/>
      <c r="W16" s="75"/>
      <c r="X16" s="73"/>
      <c r="Y16" s="73"/>
    </row>
    <row r="17" spans="1:25" s="2" customFormat="1" ht="10.15" x14ac:dyDescent="0.2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40">
        <v>10</v>
      </c>
      <c r="K17" s="40">
        <v>11</v>
      </c>
      <c r="L17" s="40">
        <v>12</v>
      </c>
      <c r="M17" s="40">
        <v>13</v>
      </c>
      <c r="N17" s="40">
        <v>14</v>
      </c>
      <c r="O17" s="40">
        <v>15</v>
      </c>
      <c r="P17" s="40">
        <v>16</v>
      </c>
      <c r="Q17" s="40">
        <v>17</v>
      </c>
      <c r="R17" s="40">
        <v>18</v>
      </c>
      <c r="S17" s="40">
        <v>19</v>
      </c>
      <c r="T17" s="40">
        <v>20</v>
      </c>
      <c r="U17" s="40">
        <v>21</v>
      </c>
      <c r="V17" s="40">
        <v>22</v>
      </c>
      <c r="W17" s="40">
        <v>23</v>
      </c>
      <c r="X17" s="40">
        <v>24</v>
      </c>
      <c r="Y17" s="40">
        <v>25</v>
      </c>
    </row>
    <row r="18" spans="1:25" s="2" customFormat="1" ht="11.25" x14ac:dyDescent="0.2">
      <c r="A18" s="92" t="s">
        <v>71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/>
    </row>
    <row r="19" spans="1:25" s="2" customFormat="1" ht="20.25" customHeight="1" x14ac:dyDescent="0.2">
      <c r="A19" s="67">
        <v>1</v>
      </c>
      <c r="B19" s="67" t="s">
        <v>72</v>
      </c>
      <c r="C19" s="89" t="s">
        <v>35</v>
      </c>
      <c r="D19" s="90"/>
      <c r="E19" s="91"/>
      <c r="F19" s="15">
        <f>SUM(F20:F24)</f>
        <v>9999.4809999999998</v>
      </c>
      <c r="G19" s="15">
        <f>SUM(G20:G24)</f>
        <v>0</v>
      </c>
      <c r="H19" s="15">
        <f>SUM(H20:H24)</f>
        <v>5000</v>
      </c>
      <c r="I19" s="15">
        <f>SUM(I20:I24)</f>
        <v>4999.4810000000007</v>
      </c>
      <c r="J19" s="15">
        <f>G19/F19*100</f>
        <v>0</v>
      </c>
      <c r="K19" s="15">
        <f>H19/F19*100</f>
        <v>50.002595134687489</v>
      </c>
      <c r="L19" s="15">
        <f>I19/F19*100</f>
        <v>49.997404865312518</v>
      </c>
      <c r="M19" s="15">
        <f>SUM(M20:M24)</f>
        <v>489.47399999999999</v>
      </c>
      <c r="N19" s="15">
        <f>SUM(N20:N24)</f>
        <v>489.47399999999999</v>
      </c>
      <c r="O19" s="15">
        <f>SUM(O20:O24)</f>
        <v>0</v>
      </c>
      <c r="P19" s="15">
        <f>SUM(P20:P24)</f>
        <v>244.73699999999999</v>
      </c>
      <c r="Q19" s="15">
        <f>SUM(Q20:Q24)</f>
        <v>244.73699999999999</v>
      </c>
      <c r="R19" s="15">
        <v>0</v>
      </c>
      <c r="S19" s="15">
        <v>0</v>
      </c>
      <c r="T19" s="15">
        <v>0</v>
      </c>
      <c r="U19" s="42" t="s">
        <v>77</v>
      </c>
      <c r="V19" s="44" t="s">
        <v>78</v>
      </c>
      <c r="W19" s="45">
        <f>SUM(W20:W24)</f>
        <v>8</v>
      </c>
      <c r="X19" s="45">
        <f>SUM(X20:X24)</f>
        <v>1</v>
      </c>
      <c r="Y19" s="19" t="s">
        <v>79</v>
      </c>
    </row>
    <row r="20" spans="1:25" s="2" customFormat="1" ht="22.5" customHeight="1" x14ac:dyDescent="0.2">
      <c r="A20" s="68"/>
      <c r="B20" s="68"/>
      <c r="C20" s="47">
        <v>1</v>
      </c>
      <c r="D20" s="48" t="s">
        <v>52</v>
      </c>
      <c r="E20" s="49" t="s">
        <v>86</v>
      </c>
      <c r="F20" s="51">
        <f t="shared" ref="F20:F24" si="0">SUM(G20:I20)</f>
        <v>631.59999999999991</v>
      </c>
      <c r="G20" s="50">
        <v>0</v>
      </c>
      <c r="H20" s="50">
        <v>315.89999999999998</v>
      </c>
      <c r="I20" s="51">
        <v>315.7</v>
      </c>
      <c r="J20" s="52">
        <f t="shared" ref="J20:J24" si="1">G20/F20*100</f>
        <v>0</v>
      </c>
      <c r="K20" s="52">
        <f t="shared" ref="K20:K24" si="2">H20/F20*100</f>
        <v>50.015832805573147</v>
      </c>
      <c r="L20" s="52">
        <f t="shared" ref="L20:L24" si="3">I20/F20*100</f>
        <v>49.98416719442686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2">
        <v>0</v>
      </c>
      <c r="S20" s="52">
        <v>0</v>
      </c>
      <c r="T20" s="52">
        <v>0</v>
      </c>
      <c r="U20" s="53" t="s">
        <v>77</v>
      </c>
      <c r="V20" s="54" t="s">
        <v>78</v>
      </c>
      <c r="W20" s="55">
        <v>1</v>
      </c>
      <c r="X20" s="55">
        <v>0</v>
      </c>
      <c r="Y20" s="48" t="s">
        <v>79</v>
      </c>
    </row>
    <row r="21" spans="1:25" s="2" customFormat="1" ht="21" customHeight="1" x14ac:dyDescent="0.2">
      <c r="A21" s="68"/>
      <c r="B21" s="68"/>
      <c r="C21" s="47">
        <v>2</v>
      </c>
      <c r="D21" s="48" t="s">
        <v>51</v>
      </c>
      <c r="E21" s="49" t="s">
        <v>87</v>
      </c>
      <c r="F21" s="51">
        <f t="shared" si="0"/>
        <v>2106.1</v>
      </c>
      <c r="G21" s="51">
        <v>0</v>
      </c>
      <c r="H21" s="51">
        <v>1053.0999999999999</v>
      </c>
      <c r="I21" s="51">
        <v>1053</v>
      </c>
      <c r="J21" s="52">
        <f t="shared" si="1"/>
        <v>0</v>
      </c>
      <c r="K21" s="52">
        <f t="shared" ref="K21:K22" si="4">H21/F21*100</f>
        <v>50.002374056312618</v>
      </c>
      <c r="L21" s="52">
        <f t="shared" ref="L21:L22" si="5">I21/F21*100</f>
        <v>49.997625943687382</v>
      </c>
      <c r="M21" s="51">
        <v>489.47399999999999</v>
      </c>
      <c r="N21" s="51">
        <f t="shared" ref="N21:N24" si="6">O21+P21+Q21</f>
        <v>489.47399999999999</v>
      </c>
      <c r="O21" s="51">
        <v>0</v>
      </c>
      <c r="P21" s="51">
        <v>244.73699999999999</v>
      </c>
      <c r="Q21" s="51">
        <v>244.73699999999999</v>
      </c>
      <c r="R21" s="52">
        <v>0</v>
      </c>
      <c r="S21" s="52">
        <f>P21/N21*100</f>
        <v>50</v>
      </c>
      <c r="T21" s="52">
        <f>Q21/N21*100</f>
        <v>50</v>
      </c>
      <c r="U21" s="53" t="s">
        <v>77</v>
      </c>
      <c r="V21" s="54" t="s">
        <v>78</v>
      </c>
      <c r="W21" s="55">
        <v>1</v>
      </c>
      <c r="X21" s="55">
        <v>1</v>
      </c>
      <c r="Y21" s="48"/>
    </row>
    <row r="22" spans="1:25" s="2" customFormat="1" ht="22.5" customHeight="1" x14ac:dyDescent="0.2">
      <c r="A22" s="68"/>
      <c r="B22" s="68"/>
      <c r="C22" s="47">
        <v>3</v>
      </c>
      <c r="D22" s="48" t="s">
        <v>88</v>
      </c>
      <c r="E22" s="49" t="s">
        <v>89</v>
      </c>
      <c r="F22" s="51">
        <f t="shared" si="0"/>
        <v>3202.4809999999998</v>
      </c>
      <c r="G22" s="51">
        <v>0</v>
      </c>
      <c r="H22" s="51">
        <v>1600.6</v>
      </c>
      <c r="I22" s="51">
        <v>1601.8810000000001</v>
      </c>
      <c r="J22" s="52">
        <f t="shared" si="1"/>
        <v>0</v>
      </c>
      <c r="K22" s="52">
        <f t="shared" si="4"/>
        <v>49.979999881341996</v>
      </c>
      <c r="L22" s="52">
        <f t="shared" si="5"/>
        <v>50.020000118658018</v>
      </c>
      <c r="M22" s="51">
        <v>0</v>
      </c>
      <c r="N22" s="51">
        <f t="shared" si="6"/>
        <v>0</v>
      </c>
      <c r="O22" s="51">
        <v>0</v>
      </c>
      <c r="P22" s="51">
        <v>0</v>
      </c>
      <c r="Q22" s="51">
        <v>0</v>
      </c>
      <c r="R22" s="52">
        <v>0</v>
      </c>
      <c r="S22" s="52">
        <v>0</v>
      </c>
      <c r="T22" s="52">
        <v>0</v>
      </c>
      <c r="U22" s="53" t="s">
        <v>77</v>
      </c>
      <c r="V22" s="54" t="s">
        <v>78</v>
      </c>
      <c r="W22" s="55">
        <v>2</v>
      </c>
      <c r="X22" s="55">
        <v>0</v>
      </c>
      <c r="Y22" s="48" t="s">
        <v>79</v>
      </c>
    </row>
    <row r="23" spans="1:25" s="2" customFormat="1" ht="21.75" customHeight="1" x14ac:dyDescent="0.2">
      <c r="A23" s="68"/>
      <c r="B23" s="68"/>
      <c r="C23" s="47">
        <v>4</v>
      </c>
      <c r="D23" s="48" t="s">
        <v>56</v>
      </c>
      <c r="E23" s="49" t="s">
        <v>90</v>
      </c>
      <c r="F23" s="51">
        <f t="shared" si="0"/>
        <v>3494</v>
      </c>
      <c r="G23" s="51">
        <v>0</v>
      </c>
      <c r="H23" s="51">
        <v>1747.7</v>
      </c>
      <c r="I23" s="51">
        <v>1746.3</v>
      </c>
      <c r="J23" s="52">
        <f t="shared" si="1"/>
        <v>0</v>
      </c>
      <c r="K23" s="52">
        <f t="shared" si="2"/>
        <v>50.020034344590727</v>
      </c>
      <c r="L23" s="52">
        <f t="shared" si="3"/>
        <v>49.979965655409266</v>
      </c>
      <c r="M23" s="51">
        <v>0</v>
      </c>
      <c r="N23" s="51">
        <f t="shared" si="6"/>
        <v>0</v>
      </c>
      <c r="O23" s="51">
        <v>0</v>
      </c>
      <c r="P23" s="51">
        <v>0</v>
      </c>
      <c r="Q23" s="51">
        <v>0</v>
      </c>
      <c r="R23" s="52">
        <v>0</v>
      </c>
      <c r="S23" s="52">
        <v>0</v>
      </c>
      <c r="T23" s="52">
        <v>0</v>
      </c>
      <c r="U23" s="53" t="s">
        <v>77</v>
      </c>
      <c r="V23" s="54" t="s">
        <v>78</v>
      </c>
      <c r="W23" s="55">
        <v>2</v>
      </c>
      <c r="X23" s="55">
        <v>0</v>
      </c>
      <c r="Y23" s="48" t="s">
        <v>79</v>
      </c>
    </row>
    <row r="24" spans="1:25" s="2" customFormat="1" ht="31.5" customHeight="1" x14ac:dyDescent="0.2">
      <c r="A24" s="69"/>
      <c r="B24" s="69"/>
      <c r="C24" s="47">
        <v>5</v>
      </c>
      <c r="D24" s="48" t="s">
        <v>91</v>
      </c>
      <c r="E24" s="49" t="s">
        <v>92</v>
      </c>
      <c r="F24" s="51">
        <f t="shared" si="0"/>
        <v>565.29999999999995</v>
      </c>
      <c r="G24" s="51">
        <v>0</v>
      </c>
      <c r="H24" s="51">
        <v>282.7</v>
      </c>
      <c r="I24" s="51">
        <v>282.60000000000002</v>
      </c>
      <c r="J24" s="52">
        <f t="shared" si="1"/>
        <v>0</v>
      </c>
      <c r="K24" s="52">
        <f t="shared" si="2"/>
        <v>50.008844861135685</v>
      </c>
      <c r="L24" s="52">
        <f t="shared" si="3"/>
        <v>49.991155138864329</v>
      </c>
      <c r="M24" s="51">
        <v>0</v>
      </c>
      <c r="N24" s="51">
        <f t="shared" si="6"/>
        <v>0</v>
      </c>
      <c r="O24" s="51">
        <v>0</v>
      </c>
      <c r="P24" s="51">
        <v>0</v>
      </c>
      <c r="Q24" s="51">
        <v>0</v>
      </c>
      <c r="R24" s="52">
        <v>0</v>
      </c>
      <c r="S24" s="52">
        <v>0</v>
      </c>
      <c r="T24" s="52">
        <v>0</v>
      </c>
      <c r="U24" s="53" t="s">
        <v>77</v>
      </c>
      <c r="V24" s="54" t="s">
        <v>78</v>
      </c>
      <c r="W24" s="55">
        <v>2</v>
      </c>
      <c r="X24" s="55">
        <v>0</v>
      </c>
      <c r="Y24" s="48" t="s">
        <v>79</v>
      </c>
    </row>
    <row r="25" spans="1:25" s="2" customFormat="1" ht="14.25" customHeight="1" x14ac:dyDescent="0.2">
      <c r="A25" s="88" t="s">
        <v>75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s="2" customFormat="1" ht="14.25" customHeight="1" x14ac:dyDescent="0.2">
      <c r="A26" s="88" t="s">
        <v>57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s="2" customFormat="1" ht="12.6" customHeight="1" x14ac:dyDescent="0.2">
      <c r="A27" s="88" t="s">
        <v>76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spans="1:25" s="2" customFormat="1" ht="11.25" x14ac:dyDescent="0.2">
      <c r="Y28" s="39"/>
    </row>
    <row r="29" spans="1:25" s="2" customFormat="1" ht="11.25" x14ac:dyDescent="0.2">
      <c r="Y29" s="39"/>
    </row>
    <row r="30" spans="1:25" s="2" customFormat="1" ht="11.25" x14ac:dyDescent="0.2">
      <c r="Y30" s="39"/>
    </row>
    <row r="31" spans="1:25" s="2" customFormat="1" ht="11.25" x14ac:dyDescent="0.2">
      <c r="Y31" s="39"/>
    </row>
    <row r="32" spans="1:25" s="2" customFormat="1" ht="11.25" x14ac:dyDescent="0.2">
      <c r="Y32" s="39"/>
    </row>
    <row r="33" spans="25:25" s="2" customFormat="1" ht="11.25" x14ac:dyDescent="0.2">
      <c r="Y33" s="39"/>
    </row>
    <row r="34" spans="25:25" s="2" customFormat="1" ht="11.25" x14ac:dyDescent="0.2">
      <c r="Y34" s="39"/>
    </row>
    <row r="35" spans="25:25" s="2" customFormat="1" ht="11.25" x14ac:dyDescent="0.2">
      <c r="Y35" s="39"/>
    </row>
    <row r="36" spans="25:25" s="2" customFormat="1" ht="11.25" x14ac:dyDescent="0.2">
      <c r="Y36" s="39"/>
    </row>
    <row r="37" spans="25:25" s="2" customFormat="1" ht="11.25" x14ac:dyDescent="0.2">
      <c r="Y37" s="39"/>
    </row>
    <row r="38" spans="25:25" s="2" customFormat="1" ht="11.25" x14ac:dyDescent="0.2">
      <c r="Y38" s="39"/>
    </row>
    <row r="39" spans="25:25" s="2" customFormat="1" ht="11.25" x14ac:dyDescent="0.2">
      <c r="Y39" s="39"/>
    </row>
    <row r="40" spans="25:25" s="2" customFormat="1" ht="11.25" x14ac:dyDescent="0.2">
      <c r="Y40" s="39"/>
    </row>
    <row r="41" spans="25:25" s="2" customFormat="1" ht="11.25" x14ac:dyDescent="0.2">
      <c r="Y41" s="39"/>
    </row>
    <row r="42" spans="25:25" s="2" customFormat="1" ht="11.25" x14ac:dyDescent="0.2">
      <c r="Y42" s="39"/>
    </row>
    <row r="43" spans="25:25" s="2" customFormat="1" ht="11.25" x14ac:dyDescent="0.2">
      <c r="Y43" s="39"/>
    </row>
    <row r="44" spans="25:25" s="2" customFormat="1" ht="11.25" x14ac:dyDescent="0.2">
      <c r="Y44" s="39"/>
    </row>
    <row r="45" spans="25:25" s="2" customFormat="1" ht="11.25" x14ac:dyDescent="0.2">
      <c r="Y45" s="39"/>
    </row>
    <row r="46" spans="25:25" s="2" customFormat="1" ht="11.25" x14ac:dyDescent="0.2">
      <c r="Y46" s="39"/>
    </row>
    <row r="47" spans="25:25" s="2" customFormat="1" ht="11.25" x14ac:dyDescent="0.2">
      <c r="Y47" s="39"/>
    </row>
    <row r="48" spans="25:25" s="2" customFormat="1" ht="11.25" x14ac:dyDescent="0.2">
      <c r="Y48" s="39"/>
    </row>
    <row r="49" spans="25:25" s="2" customFormat="1" ht="11.25" x14ac:dyDescent="0.2">
      <c r="Y49" s="39"/>
    </row>
    <row r="50" spans="25:25" s="2" customFormat="1" ht="11.25" x14ac:dyDescent="0.2">
      <c r="Y50" s="39"/>
    </row>
    <row r="51" spans="25:25" s="2" customFormat="1" ht="11.25" x14ac:dyDescent="0.2">
      <c r="Y51" s="39"/>
    </row>
    <row r="52" spans="25:25" s="2" customFormat="1" ht="11.25" x14ac:dyDescent="0.2">
      <c r="Y52" s="39"/>
    </row>
    <row r="53" spans="25:25" s="2" customFormat="1" ht="11.25" x14ac:dyDescent="0.2">
      <c r="Y53" s="39"/>
    </row>
    <row r="54" spans="25:25" s="2" customFormat="1" ht="11.25" x14ac:dyDescent="0.2">
      <c r="Y54" s="39"/>
    </row>
    <row r="55" spans="25:25" s="2" customFormat="1" ht="11.25" x14ac:dyDescent="0.2">
      <c r="Y55" s="39"/>
    </row>
    <row r="56" spans="25:25" s="2" customFormat="1" ht="11.25" x14ac:dyDescent="0.2">
      <c r="Y56" s="39"/>
    </row>
    <row r="57" spans="25:25" s="2" customFormat="1" ht="11.25" x14ac:dyDescent="0.2">
      <c r="Y57" s="39"/>
    </row>
    <row r="58" spans="25:25" s="2" customFormat="1" ht="11.25" x14ac:dyDescent="0.2">
      <c r="Y58" s="39"/>
    </row>
    <row r="59" spans="25:25" s="2" customFormat="1" ht="11.25" x14ac:dyDescent="0.2">
      <c r="Y59" s="39"/>
    </row>
    <row r="60" spans="25:25" s="2" customFormat="1" ht="11.25" x14ac:dyDescent="0.2">
      <c r="Y60" s="39"/>
    </row>
    <row r="61" spans="25:25" s="2" customFormat="1" ht="11.25" x14ac:dyDescent="0.2">
      <c r="Y61" s="39"/>
    </row>
    <row r="62" spans="25:25" s="2" customFormat="1" ht="11.25" x14ac:dyDescent="0.2">
      <c r="Y62" s="39"/>
    </row>
    <row r="63" spans="25:25" s="2" customFormat="1" ht="11.25" x14ac:dyDescent="0.2">
      <c r="Y63" s="39"/>
    </row>
    <row r="64" spans="25:25" s="2" customFormat="1" ht="11.25" x14ac:dyDescent="0.2">
      <c r="Y64" s="39"/>
    </row>
    <row r="65" spans="25:25" s="2" customFormat="1" ht="11.25" x14ac:dyDescent="0.2">
      <c r="Y65" s="39"/>
    </row>
    <row r="66" spans="25:25" s="2" customFormat="1" ht="11.25" x14ac:dyDescent="0.2">
      <c r="Y66" s="39"/>
    </row>
    <row r="67" spans="25:25" s="2" customFormat="1" ht="11.25" x14ac:dyDescent="0.2">
      <c r="Y67" s="39"/>
    </row>
    <row r="68" spans="25:25" s="2" customFormat="1" ht="11.25" x14ac:dyDescent="0.2">
      <c r="Y68" s="39"/>
    </row>
    <row r="69" spans="25:25" s="2" customFormat="1" ht="11.25" x14ac:dyDescent="0.2">
      <c r="Y69" s="39"/>
    </row>
    <row r="70" spans="25:25" s="2" customFormat="1" ht="11.25" x14ac:dyDescent="0.2">
      <c r="Y70" s="39"/>
    </row>
    <row r="71" spans="25:25" s="2" customFormat="1" ht="11.25" x14ac:dyDescent="0.2">
      <c r="Y71" s="39"/>
    </row>
    <row r="72" spans="25:25" s="2" customFormat="1" ht="11.25" x14ac:dyDescent="0.2">
      <c r="Y72" s="39"/>
    </row>
    <row r="73" spans="25:25" s="2" customFormat="1" ht="11.25" x14ac:dyDescent="0.2">
      <c r="Y73" s="39"/>
    </row>
    <row r="74" spans="25:25" s="2" customFormat="1" ht="11.25" x14ac:dyDescent="0.2">
      <c r="Y74" s="39"/>
    </row>
    <row r="75" spans="25:25" s="2" customFormat="1" ht="11.25" x14ac:dyDescent="0.2">
      <c r="Y75" s="39"/>
    </row>
    <row r="76" spans="25:25" s="2" customFormat="1" ht="11.25" x14ac:dyDescent="0.2">
      <c r="Y76" s="39"/>
    </row>
    <row r="77" spans="25:25" s="2" customFormat="1" ht="11.25" x14ac:dyDescent="0.2">
      <c r="Y77" s="39"/>
    </row>
    <row r="78" spans="25:25" s="2" customFormat="1" ht="11.25" x14ac:dyDescent="0.2">
      <c r="Y78" s="39"/>
    </row>
    <row r="79" spans="25:25" s="2" customFormat="1" ht="11.25" x14ac:dyDescent="0.2">
      <c r="Y79" s="39"/>
    </row>
    <row r="80" spans="25:25" s="2" customFormat="1" ht="11.25" x14ac:dyDescent="0.2">
      <c r="Y80" s="39"/>
    </row>
    <row r="81" spans="25:25" s="2" customFormat="1" ht="11.25" x14ac:dyDescent="0.2">
      <c r="Y81" s="39"/>
    </row>
    <row r="82" spans="25:25" s="2" customFormat="1" ht="11.25" x14ac:dyDescent="0.2">
      <c r="Y82" s="39"/>
    </row>
    <row r="83" spans="25:25" s="2" customFormat="1" ht="11.25" x14ac:dyDescent="0.2">
      <c r="Y83" s="39"/>
    </row>
    <row r="84" spans="25:25" s="2" customFormat="1" ht="11.25" x14ac:dyDescent="0.2">
      <c r="Y84" s="39"/>
    </row>
    <row r="85" spans="25:25" s="2" customFormat="1" ht="11.25" x14ac:dyDescent="0.2">
      <c r="Y85" s="39"/>
    </row>
    <row r="86" spans="25:25" s="2" customFormat="1" ht="11.25" x14ac:dyDescent="0.2">
      <c r="Y86" s="39"/>
    </row>
    <row r="87" spans="25:25" s="2" customFormat="1" ht="11.25" x14ac:dyDescent="0.2">
      <c r="Y87" s="39"/>
    </row>
    <row r="88" spans="25:25" s="2" customFormat="1" ht="11.25" x14ac:dyDescent="0.2">
      <c r="Y88" s="39"/>
    </row>
    <row r="89" spans="25:25" s="2" customFormat="1" ht="11.25" x14ac:dyDescent="0.2">
      <c r="Y89" s="39"/>
    </row>
    <row r="90" spans="25:25" s="2" customFormat="1" ht="11.25" x14ac:dyDescent="0.2">
      <c r="Y90" s="39"/>
    </row>
    <row r="91" spans="25:25" s="2" customFormat="1" ht="11.25" x14ac:dyDescent="0.2">
      <c r="Y91" s="39"/>
    </row>
    <row r="92" spans="25:25" s="2" customFormat="1" ht="11.25" x14ac:dyDescent="0.2">
      <c r="Y92" s="39"/>
    </row>
    <row r="93" spans="25:25" s="2" customFormat="1" ht="11.25" x14ac:dyDescent="0.2">
      <c r="Y93" s="39"/>
    </row>
    <row r="94" spans="25:25" s="2" customFormat="1" ht="11.25" x14ac:dyDescent="0.2">
      <c r="Y94" s="39"/>
    </row>
    <row r="95" spans="25:25" s="2" customFormat="1" ht="11.25" x14ac:dyDescent="0.2">
      <c r="Y95" s="39"/>
    </row>
    <row r="96" spans="25:25" s="2" customFormat="1" ht="11.25" x14ac:dyDescent="0.2">
      <c r="Y96" s="39"/>
    </row>
    <row r="97" spans="25:25" s="2" customFormat="1" ht="11.25" x14ac:dyDescent="0.2">
      <c r="Y97" s="39"/>
    </row>
    <row r="98" spans="25:25" s="2" customFormat="1" ht="11.25" x14ac:dyDescent="0.2">
      <c r="Y98" s="39"/>
    </row>
    <row r="99" spans="25:25" s="2" customFormat="1" ht="11.25" x14ac:dyDescent="0.2">
      <c r="Y99" s="39"/>
    </row>
    <row r="100" spans="25:25" s="2" customFormat="1" ht="11.25" x14ac:dyDescent="0.2">
      <c r="Y100" s="39"/>
    </row>
    <row r="101" spans="25:25" s="2" customFormat="1" ht="11.25" x14ac:dyDescent="0.2">
      <c r="Y101" s="39"/>
    </row>
    <row r="102" spans="25:25" s="2" customFormat="1" ht="11.25" x14ac:dyDescent="0.2">
      <c r="Y102" s="39"/>
    </row>
    <row r="103" spans="25:25" s="2" customFormat="1" ht="11.25" x14ac:dyDescent="0.2">
      <c r="Y103" s="39"/>
    </row>
    <row r="104" spans="25:25" s="2" customFormat="1" ht="11.25" x14ac:dyDescent="0.2">
      <c r="Y104" s="39"/>
    </row>
    <row r="105" spans="25:25" s="2" customFormat="1" ht="11.25" x14ac:dyDescent="0.2">
      <c r="Y105" s="39"/>
    </row>
    <row r="106" spans="25:25" s="2" customFormat="1" ht="11.25" x14ac:dyDescent="0.2">
      <c r="Y106" s="39"/>
    </row>
    <row r="107" spans="25:25" s="2" customFormat="1" ht="11.25" x14ac:dyDescent="0.2">
      <c r="Y107" s="39"/>
    </row>
    <row r="108" spans="25:25" s="2" customFormat="1" ht="11.25" x14ac:dyDescent="0.2">
      <c r="Y108" s="39"/>
    </row>
    <row r="109" spans="25:25" s="2" customFormat="1" ht="11.25" x14ac:dyDescent="0.2">
      <c r="Y109" s="39"/>
    </row>
    <row r="110" spans="25:25" s="2" customFormat="1" ht="11.25" x14ac:dyDescent="0.2">
      <c r="Y110" s="39"/>
    </row>
    <row r="111" spans="25:25" s="2" customFormat="1" ht="11.25" x14ac:dyDescent="0.2">
      <c r="Y111" s="39"/>
    </row>
    <row r="112" spans="25:25" s="2" customFormat="1" ht="11.25" x14ac:dyDescent="0.2">
      <c r="Y112" s="39"/>
    </row>
    <row r="113" spans="25:25" s="2" customFormat="1" ht="11.25" x14ac:dyDescent="0.2">
      <c r="Y113" s="39"/>
    </row>
    <row r="114" spans="25:25" s="2" customFormat="1" ht="11.25" x14ac:dyDescent="0.2">
      <c r="Y114" s="39"/>
    </row>
    <row r="115" spans="25:25" s="2" customFormat="1" ht="11.25" x14ac:dyDescent="0.2">
      <c r="Y115" s="39"/>
    </row>
    <row r="116" spans="25:25" s="2" customFormat="1" ht="11.25" x14ac:dyDescent="0.2">
      <c r="Y116" s="39"/>
    </row>
    <row r="117" spans="25:25" s="2" customFormat="1" ht="11.25" x14ac:dyDescent="0.2">
      <c r="Y117" s="39"/>
    </row>
    <row r="118" spans="25:25" s="2" customFormat="1" ht="11.25" x14ac:dyDescent="0.2">
      <c r="Y118" s="39"/>
    </row>
    <row r="119" spans="25:25" s="2" customFormat="1" ht="11.25" x14ac:dyDescent="0.2">
      <c r="Y119" s="39"/>
    </row>
    <row r="120" spans="25:25" s="2" customFormat="1" ht="11.25" x14ac:dyDescent="0.2">
      <c r="Y120" s="39"/>
    </row>
    <row r="121" spans="25:25" s="2" customFormat="1" ht="11.25" x14ac:dyDescent="0.2">
      <c r="Y121" s="39"/>
    </row>
    <row r="122" spans="25:25" s="2" customFormat="1" ht="11.25" x14ac:dyDescent="0.2">
      <c r="Y122" s="39"/>
    </row>
    <row r="123" spans="25:25" s="2" customFormat="1" ht="11.25" x14ac:dyDescent="0.2">
      <c r="Y123" s="39"/>
    </row>
    <row r="124" spans="25:25" s="2" customFormat="1" ht="11.25" x14ac:dyDescent="0.2">
      <c r="Y124" s="39"/>
    </row>
    <row r="125" spans="25:25" s="2" customFormat="1" ht="11.25" x14ac:dyDescent="0.2">
      <c r="Y125" s="39"/>
    </row>
    <row r="126" spans="25:25" s="2" customFormat="1" ht="11.25" x14ac:dyDescent="0.2">
      <c r="Y126" s="39"/>
    </row>
    <row r="127" spans="25:25" s="2" customFormat="1" ht="11.25" x14ac:dyDescent="0.2">
      <c r="Y127" s="39"/>
    </row>
    <row r="128" spans="25:25" s="2" customFormat="1" ht="11.25" x14ac:dyDescent="0.2">
      <c r="Y128" s="39"/>
    </row>
    <row r="129" spans="25:25" s="2" customFormat="1" ht="11.25" x14ac:dyDescent="0.2">
      <c r="Y129" s="39"/>
    </row>
    <row r="130" spans="25:25" s="2" customFormat="1" ht="11.25" x14ac:dyDescent="0.2">
      <c r="Y130" s="39"/>
    </row>
    <row r="131" spans="25:25" s="2" customFormat="1" ht="11.25" x14ac:dyDescent="0.2">
      <c r="Y131" s="39"/>
    </row>
    <row r="132" spans="25:25" s="2" customFormat="1" ht="11.25" x14ac:dyDescent="0.2">
      <c r="Y132" s="39"/>
    </row>
    <row r="133" spans="25:25" s="2" customFormat="1" ht="11.25" x14ac:dyDescent="0.2">
      <c r="Y133" s="39"/>
    </row>
    <row r="134" spans="25:25" s="2" customFormat="1" ht="11.25" x14ac:dyDescent="0.2">
      <c r="Y134" s="39"/>
    </row>
    <row r="135" spans="25:25" s="2" customFormat="1" ht="11.25" x14ac:dyDescent="0.2">
      <c r="Y135" s="39"/>
    </row>
    <row r="136" spans="25:25" s="2" customFormat="1" ht="11.25" x14ac:dyDescent="0.2">
      <c r="Y136" s="39"/>
    </row>
    <row r="137" spans="25:25" s="2" customFormat="1" ht="11.25" x14ac:dyDescent="0.2">
      <c r="Y137" s="39"/>
    </row>
    <row r="138" spans="25:25" s="2" customFormat="1" ht="11.25" x14ac:dyDescent="0.2">
      <c r="Y138" s="39"/>
    </row>
    <row r="139" spans="25:25" s="2" customFormat="1" ht="11.25" x14ac:dyDescent="0.2">
      <c r="Y139" s="39"/>
    </row>
    <row r="140" spans="25:25" s="2" customFormat="1" ht="11.25" x14ac:dyDescent="0.2">
      <c r="Y140" s="39"/>
    </row>
    <row r="141" spans="25:25" s="2" customFormat="1" ht="11.25" x14ac:dyDescent="0.2">
      <c r="Y141" s="39"/>
    </row>
    <row r="142" spans="25:25" s="2" customFormat="1" ht="11.25" x14ac:dyDescent="0.2">
      <c r="Y142" s="39"/>
    </row>
    <row r="143" spans="25:25" s="2" customFormat="1" ht="11.25" x14ac:dyDescent="0.2">
      <c r="Y143" s="39"/>
    </row>
    <row r="144" spans="25:25" s="2" customFormat="1" ht="11.25" x14ac:dyDescent="0.2">
      <c r="Y144" s="39"/>
    </row>
    <row r="145" spans="25:25" s="2" customFormat="1" ht="11.25" x14ac:dyDescent="0.2">
      <c r="Y145" s="39"/>
    </row>
    <row r="146" spans="25:25" s="2" customFormat="1" ht="11.25" x14ac:dyDescent="0.2">
      <c r="Y146" s="39"/>
    </row>
    <row r="147" spans="25:25" s="2" customFormat="1" ht="11.25" x14ac:dyDescent="0.2">
      <c r="Y147" s="39"/>
    </row>
    <row r="148" spans="25:25" s="2" customFormat="1" ht="11.25" x14ac:dyDescent="0.2">
      <c r="Y148" s="39"/>
    </row>
    <row r="149" spans="25:25" s="2" customFormat="1" ht="11.25" x14ac:dyDescent="0.2">
      <c r="Y149" s="39"/>
    </row>
    <row r="150" spans="25:25" s="2" customFormat="1" ht="11.25" x14ac:dyDescent="0.2">
      <c r="Y150" s="39"/>
    </row>
    <row r="151" spans="25:25" s="2" customFormat="1" ht="11.25" x14ac:dyDescent="0.2">
      <c r="Y151" s="39"/>
    </row>
    <row r="152" spans="25:25" s="2" customFormat="1" ht="11.25" x14ac:dyDescent="0.2">
      <c r="Y152" s="39"/>
    </row>
    <row r="153" spans="25:25" s="2" customFormat="1" ht="11.25" x14ac:dyDescent="0.2">
      <c r="Y153" s="39"/>
    </row>
    <row r="154" spans="25:25" s="2" customFormat="1" ht="11.25" x14ac:dyDescent="0.2">
      <c r="Y154" s="39"/>
    </row>
    <row r="155" spans="25:25" s="2" customFormat="1" ht="11.25" x14ac:dyDescent="0.2">
      <c r="Y155" s="39"/>
    </row>
    <row r="156" spans="25:25" s="2" customFormat="1" ht="11.25" x14ac:dyDescent="0.2">
      <c r="Y156" s="39"/>
    </row>
    <row r="157" spans="25:25" s="2" customFormat="1" ht="11.25" x14ac:dyDescent="0.2">
      <c r="Y157" s="39"/>
    </row>
    <row r="158" spans="25:25" s="2" customFormat="1" ht="11.25" x14ac:dyDescent="0.2">
      <c r="Y158" s="39"/>
    </row>
    <row r="159" spans="25:25" s="2" customFormat="1" ht="11.25" x14ac:dyDescent="0.2">
      <c r="Y159" s="39"/>
    </row>
    <row r="160" spans="25:25" s="2" customFormat="1" ht="11.25" x14ac:dyDescent="0.2">
      <c r="Y160" s="39"/>
    </row>
    <row r="161" spans="25:25" s="2" customFormat="1" ht="11.25" x14ac:dyDescent="0.2">
      <c r="Y161" s="39"/>
    </row>
    <row r="162" spans="25:25" s="2" customFormat="1" ht="11.25" x14ac:dyDescent="0.2">
      <c r="Y162" s="39"/>
    </row>
    <row r="163" spans="25:25" s="2" customFormat="1" ht="11.25" x14ac:dyDescent="0.2">
      <c r="Y163" s="39"/>
    </row>
    <row r="164" spans="25:25" s="2" customFormat="1" ht="11.25" x14ac:dyDescent="0.2">
      <c r="Y164" s="39"/>
    </row>
    <row r="165" spans="25:25" s="2" customFormat="1" ht="11.25" x14ac:dyDescent="0.2">
      <c r="Y165" s="39"/>
    </row>
    <row r="166" spans="25:25" s="2" customFormat="1" ht="11.25" x14ac:dyDescent="0.2">
      <c r="Y166" s="39"/>
    </row>
    <row r="167" spans="25:25" s="2" customFormat="1" ht="11.25" x14ac:dyDescent="0.2">
      <c r="Y167" s="39"/>
    </row>
    <row r="168" spans="25:25" s="2" customFormat="1" ht="11.25" x14ac:dyDescent="0.2">
      <c r="Y168" s="39"/>
    </row>
    <row r="169" spans="25:25" s="2" customFormat="1" ht="11.25" x14ac:dyDescent="0.2">
      <c r="Y169" s="39"/>
    </row>
    <row r="170" spans="25:25" s="2" customFormat="1" ht="11.25" x14ac:dyDescent="0.2">
      <c r="Y170" s="39"/>
    </row>
    <row r="171" spans="25:25" s="2" customFormat="1" ht="11.25" x14ac:dyDescent="0.2">
      <c r="Y171" s="39"/>
    </row>
    <row r="172" spans="25:25" s="2" customFormat="1" ht="11.25" x14ac:dyDescent="0.2">
      <c r="Y172" s="39"/>
    </row>
    <row r="173" spans="25:25" s="2" customFormat="1" ht="11.25" x14ac:dyDescent="0.2">
      <c r="Y173" s="39"/>
    </row>
    <row r="174" spans="25:25" s="2" customFormat="1" ht="11.25" x14ac:dyDescent="0.2">
      <c r="Y174" s="39"/>
    </row>
    <row r="175" spans="25:25" s="2" customFormat="1" ht="11.25" x14ac:dyDescent="0.2">
      <c r="Y175" s="39"/>
    </row>
    <row r="176" spans="25:25" s="2" customFormat="1" ht="11.25" x14ac:dyDescent="0.2">
      <c r="Y176" s="39"/>
    </row>
    <row r="177" spans="25:25" s="2" customFormat="1" ht="11.25" x14ac:dyDescent="0.2">
      <c r="Y177" s="39"/>
    </row>
    <row r="178" spans="25:25" s="2" customFormat="1" ht="11.25" x14ac:dyDescent="0.2">
      <c r="Y178" s="39"/>
    </row>
    <row r="179" spans="25:25" s="2" customFormat="1" ht="11.25" x14ac:dyDescent="0.2">
      <c r="Y179" s="39"/>
    </row>
    <row r="180" spans="25:25" s="2" customFormat="1" ht="11.25" x14ac:dyDescent="0.2">
      <c r="Y180" s="39"/>
    </row>
    <row r="181" spans="25:25" s="2" customFormat="1" ht="11.25" x14ac:dyDescent="0.2">
      <c r="Y181" s="39"/>
    </row>
    <row r="182" spans="25:25" s="2" customFormat="1" ht="11.25" x14ac:dyDescent="0.2">
      <c r="Y182" s="39"/>
    </row>
    <row r="183" spans="25:25" s="2" customFormat="1" ht="11.25" x14ac:dyDescent="0.2">
      <c r="Y183" s="39"/>
    </row>
    <row r="184" spans="25:25" s="2" customFormat="1" ht="11.25" x14ac:dyDescent="0.2">
      <c r="Y184" s="39"/>
    </row>
    <row r="185" spans="25:25" s="2" customFormat="1" ht="11.25" x14ac:dyDescent="0.2">
      <c r="Y185" s="39"/>
    </row>
    <row r="186" spans="25:25" s="2" customFormat="1" ht="11.25" x14ac:dyDescent="0.2">
      <c r="Y186" s="39"/>
    </row>
    <row r="187" spans="25:25" s="2" customFormat="1" ht="11.25" x14ac:dyDescent="0.2">
      <c r="Y187" s="39"/>
    </row>
    <row r="188" spans="25:25" s="2" customFormat="1" ht="11.25" x14ac:dyDescent="0.2">
      <c r="Y188" s="39"/>
    </row>
    <row r="189" spans="25:25" s="2" customFormat="1" ht="11.25" x14ac:dyDescent="0.2">
      <c r="Y189" s="39"/>
    </row>
    <row r="190" spans="25:25" s="2" customFormat="1" ht="11.25" x14ac:dyDescent="0.2">
      <c r="Y190" s="39"/>
    </row>
    <row r="191" spans="25:25" s="2" customFormat="1" ht="11.25" x14ac:dyDescent="0.2">
      <c r="Y191" s="39"/>
    </row>
    <row r="192" spans="25:25" s="2" customFormat="1" ht="11.25" x14ac:dyDescent="0.2">
      <c r="Y192" s="39"/>
    </row>
    <row r="193" spans="25:25" s="2" customFormat="1" ht="11.25" x14ac:dyDescent="0.2">
      <c r="Y193" s="39"/>
    </row>
    <row r="194" spans="25:25" s="2" customFormat="1" ht="11.25" x14ac:dyDescent="0.2">
      <c r="Y194" s="39"/>
    </row>
    <row r="195" spans="25:25" s="2" customFormat="1" ht="11.25" x14ac:dyDescent="0.2">
      <c r="Y195" s="39"/>
    </row>
    <row r="196" spans="25:25" s="2" customFormat="1" ht="11.25" x14ac:dyDescent="0.2">
      <c r="Y196" s="39"/>
    </row>
    <row r="197" spans="25:25" s="2" customFormat="1" ht="11.25" x14ac:dyDescent="0.2">
      <c r="Y197" s="39"/>
    </row>
    <row r="198" spans="25:25" s="2" customFormat="1" ht="11.25" x14ac:dyDescent="0.2">
      <c r="Y198" s="39"/>
    </row>
    <row r="199" spans="25:25" s="2" customFormat="1" ht="11.25" x14ac:dyDescent="0.2">
      <c r="Y199" s="39"/>
    </row>
    <row r="200" spans="25:25" s="2" customFormat="1" ht="11.25" x14ac:dyDescent="0.2">
      <c r="Y200" s="39"/>
    </row>
    <row r="201" spans="25:25" s="2" customFormat="1" ht="11.25" x14ac:dyDescent="0.2">
      <c r="Y201" s="39"/>
    </row>
    <row r="202" spans="25:25" s="2" customFormat="1" ht="11.25" x14ac:dyDescent="0.2">
      <c r="Y202" s="39"/>
    </row>
    <row r="203" spans="25:25" s="2" customFormat="1" ht="11.25" x14ac:dyDescent="0.2">
      <c r="Y203" s="39"/>
    </row>
    <row r="204" spans="25:25" s="2" customFormat="1" ht="11.25" x14ac:dyDescent="0.2">
      <c r="Y204" s="39"/>
    </row>
    <row r="205" spans="25:25" s="2" customFormat="1" ht="11.25" x14ac:dyDescent="0.2">
      <c r="Y205" s="39"/>
    </row>
    <row r="206" spans="25:25" s="2" customFormat="1" ht="11.25" x14ac:dyDescent="0.2">
      <c r="Y206" s="39"/>
    </row>
    <row r="207" spans="25:25" s="2" customFormat="1" ht="11.25" x14ac:dyDescent="0.2">
      <c r="Y207" s="39"/>
    </row>
    <row r="208" spans="25:25" s="2" customFormat="1" ht="11.25" x14ac:dyDescent="0.2">
      <c r="Y208" s="39"/>
    </row>
    <row r="209" spans="25:25" s="2" customFormat="1" ht="11.25" x14ac:dyDescent="0.2">
      <c r="Y209" s="39"/>
    </row>
    <row r="210" spans="25:25" s="2" customFormat="1" ht="11.25" x14ac:dyDescent="0.2">
      <c r="Y210" s="39"/>
    </row>
    <row r="211" spans="25:25" s="2" customFormat="1" ht="11.25" x14ac:dyDescent="0.2">
      <c r="Y211" s="39"/>
    </row>
    <row r="212" spans="25:25" s="2" customFormat="1" ht="11.25" x14ac:dyDescent="0.2">
      <c r="Y212" s="39"/>
    </row>
    <row r="213" spans="25:25" s="2" customFormat="1" ht="11.25" x14ac:dyDescent="0.2">
      <c r="Y213" s="39"/>
    </row>
    <row r="214" spans="25:25" s="2" customFormat="1" ht="11.25" x14ac:dyDescent="0.2">
      <c r="Y214" s="39"/>
    </row>
    <row r="215" spans="25:25" s="2" customFormat="1" ht="11.25" x14ac:dyDescent="0.2">
      <c r="Y215" s="39"/>
    </row>
    <row r="216" spans="25:25" s="2" customFormat="1" ht="11.25" x14ac:dyDescent="0.2">
      <c r="Y216" s="39"/>
    </row>
    <row r="217" spans="25:25" s="7" customFormat="1" ht="12.75" x14ac:dyDescent="0.2">
      <c r="Y217" s="6"/>
    </row>
    <row r="218" spans="25:25" s="7" customFormat="1" ht="12.75" x14ac:dyDescent="0.2">
      <c r="Y218" s="6"/>
    </row>
    <row r="219" spans="25:25" s="7" customFormat="1" ht="12.75" x14ac:dyDescent="0.2">
      <c r="Y219" s="6"/>
    </row>
    <row r="220" spans="25:25" s="7" customFormat="1" ht="12.75" x14ac:dyDescent="0.2">
      <c r="Y220" s="6"/>
    </row>
    <row r="221" spans="25:25" s="7" customFormat="1" ht="12.75" x14ac:dyDescent="0.2">
      <c r="Y221" s="6"/>
    </row>
    <row r="222" spans="25:25" s="7" customFormat="1" ht="12.75" x14ac:dyDescent="0.2">
      <c r="Y222" s="6"/>
    </row>
    <row r="223" spans="25:25" s="7" customFormat="1" ht="12.75" x14ac:dyDescent="0.2">
      <c r="Y223" s="6"/>
    </row>
    <row r="224" spans="25:25" s="7" customFormat="1" ht="12.75" x14ac:dyDescent="0.2">
      <c r="Y224" s="6"/>
    </row>
    <row r="225" spans="25:25" s="7" customFormat="1" ht="12.75" x14ac:dyDescent="0.2">
      <c r="Y225" s="6"/>
    </row>
    <row r="226" spans="25:25" s="7" customFormat="1" ht="12.75" x14ac:dyDescent="0.2">
      <c r="Y226" s="6"/>
    </row>
    <row r="227" spans="25:25" s="7" customFormat="1" ht="12.75" x14ac:dyDescent="0.2">
      <c r="Y227" s="6"/>
    </row>
    <row r="228" spans="25:25" s="7" customFormat="1" ht="12.75" x14ac:dyDescent="0.2">
      <c r="Y228" s="6"/>
    </row>
    <row r="229" spans="25:25" s="7" customFormat="1" ht="12.75" x14ac:dyDescent="0.2">
      <c r="Y229" s="6"/>
    </row>
    <row r="230" spans="25:25" s="7" customFormat="1" ht="12.75" x14ac:dyDescent="0.2">
      <c r="Y230" s="6"/>
    </row>
    <row r="231" spans="25:25" s="7" customFormat="1" ht="12.75" x14ac:dyDescent="0.2">
      <c r="Y231" s="6"/>
    </row>
    <row r="232" spans="25:25" s="7" customFormat="1" ht="12.75" x14ac:dyDescent="0.2">
      <c r="Y232" s="6"/>
    </row>
    <row r="233" spans="25:25" s="7" customFormat="1" ht="12.75" x14ac:dyDescent="0.2">
      <c r="Y233" s="6"/>
    </row>
    <row r="234" spans="25:25" s="7" customFormat="1" ht="12.75" x14ac:dyDescent="0.2">
      <c r="Y234" s="6"/>
    </row>
    <row r="235" spans="25:25" s="7" customFormat="1" ht="12.75" x14ac:dyDescent="0.2">
      <c r="Y235" s="6"/>
    </row>
    <row r="236" spans="25:25" s="7" customFormat="1" ht="12.75" x14ac:dyDescent="0.2">
      <c r="Y236" s="6"/>
    </row>
    <row r="237" spans="25:25" s="7" customFormat="1" ht="12.75" x14ac:dyDescent="0.2">
      <c r="Y237" s="6"/>
    </row>
    <row r="238" spans="25:25" s="7" customFormat="1" ht="12.75" x14ac:dyDescent="0.2">
      <c r="Y238" s="6"/>
    </row>
    <row r="239" spans="25:25" s="7" customFormat="1" ht="12.75" x14ac:dyDescent="0.2">
      <c r="Y239" s="6"/>
    </row>
    <row r="240" spans="25:25" s="7" customFormat="1" ht="12.75" x14ac:dyDescent="0.2">
      <c r="Y240" s="6"/>
    </row>
    <row r="241" spans="25:25" s="7" customFormat="1" ht="12.75" x14ac:dyDescent="0.2">
      <c r="Y241" s="6"/>
    </row>
    <row r="242" spans="25:25" s="7" customFormat="1" ht="12.75" x14ac:dyDescent="0.2">
      <c r="Y242" s="6"/>
    </row>
    <row r="243" spans="25:25" s="7" customFormat="1" ht="12.75" x14ac:dyDescent="0.2">
      <c r="Y243" s="6"/>
    </row>
    <row r="244" spans="25:25" s="7" customFormat="1" ht="12.75" x14ac:dyDescent="0.2">
      <c r="Y244" s="6"/>
    </row>
    <row r="245" spans="25:25" s="7" customFormat="1" ht="12.75" x14ac:dyDescent="0.2">
      <c r="Y245" s="6"/>
    </row>
    <row r="246" spans="25:25" s="7" customFormat="1" ht="12.75" x14ac:dyDescent="0.2">
      <c r="Y246" s="6"/>
    </row>
    <row r="247" spans="25:25" s="7" customFormat="1" ht="12.75" x14ac:dyDescent="0.2">
      <c r="Y247" s="6"/>
    </row>
    <row r="248" spans="25:25" s="7" customFormat="1" ht="12.75" x14ac:dyDescent="0.2">
      <c r="Y248" s="6"/>
    </row>
    <row r="249" spans="25:25" s="7" customFormat="1" ht="12.75" x14ac:dyDescent="0.2">
      <c r="Y249" s="6"/>
    </row>
    <row r="250" spans="25:25" s="7" customFormat="1" ht="12.75" x14ac:dyDescent="0.2">
      <c r="Y250" s="6"/>
    </row>
    <row r="251" spans="25:25" s="7" customFormat="1" ht="12.75" x14ac:dyDescent="0.2">
      <c r="Y251" s="6"/>
    </row>
    <row r="252" spans="25:25" s="7" customFormat="1" ht="12.75" x14ac:dyDescent="0.2">
      <c r="Y252" s="6"/>
    </row>
    <row r="253" spans="25:25" s="7" customFormat="1" ht="12.75" x14ac:dyDescent="0.2">
      <c r="Y253" s="6"/>
    </row>
    <row r="254" spans="25:25" s="7" customFormat="1" ht="12.75" x14ac:dyDescent="0.2">
      <c r="Y254" s="6"/>
    </row>
    <row r="255" spans="25:25" s="7" customFormat="1" ht="12.75" x14ac:dyDescent="0.2">
      <c r="Y255" s="6"/>
    </row>
    <row r="256" spans="25:25" s="7" customFormat="1" ht="12.75" x14ac:dyDescent="0.2">
      <c r="Y256" s="6"/>
    </row>
    <row r="257" spans="25:25" s="7" customFormat="1" ht="12.75" x14ac:dyDescent="0.2">
      <c r="Y257" s="6"/>
    </row>
    <row r="258" spans="25:25" s="7" customFormat="1" ht="12.75" x14ac:dyDescent="0.2">
      <c r="Y258" s="6"/>
    </row>
    <row r="259" spans="25:25" s="7" customFormat="1" ht="12.75" x14ac:dyDescent="0.2">
      <c r="Y259" s="6"/>
    </row>
    <row r="260" spans="25:25" s="7" customFormat="1" ht="12.75" x14ac:dyDescent="0.2">
      <c r="Y260" s="6"/>
    </row>
    <row r="261" spans="25:25" s="7" customFormat="1" ht="12.75" x14ac:dyDescent="0.2">
      <c r="Y261" s="6"/>
    </row>
    <row r="262" spans="25:25" s="7" customFormat="1" ht="12.75" x14ac:dyDescent="0.2">
      <c r="Y262" s="6"/>
    </row>
    <row r="263" spans="25:25" s="7" customFormat="1" ht="12.75" x14ac:dyDescent="0.2">
      <c r="Y263" s="6"/>
    </row>
    <row r="264" spans="25:25" s="7" customFormat="1" ht="12.75" x14ac:dyDescent="0.2">
      <c r="Y264" s="6"/>
    </row>
    <row r="265" spans="25:25" s="7" customFormat="1" ht="12.75" x14ac:dyDescent="0.2">
      <c r="Y265" s="6"/>
    </row>
    <row r="266" spans="25:25" s="7" customFormat="1" ht="12.75" x14ac:dyDescent="0.2">
      <c r="Y266" s="6"/>
    </row>
    <row r="267" spans="25:25" s="7" customFormat="1" ht="12.75" x14ac:dyDescent="0.2">
      <c r="Y267" s="6"/>
    </row>
    <row r="268" spans="25:25" s="7" customFormat="1" ht="12.75" x14ac:dyDescent="0.2">
      <c r="Y268" s="6"/>
    </row>
    <row r="269" spans="25:25" s="7" customFormat="1" ht="12.75" x14ac:dyDescent="0.2">
      <c r="Y269" s="6"/>
    </row>
    <row r="270" spans="25:25" s="7" customFormat="1" ht="12.75" x14ac:dyDescent="0.2">
      <c r="Y270" s="6"/>
    </row>
    <row r="271" spans="25:25" s="7" customFormat="1" ht="12.75" x14ac:dyDescent="0.2">
      <c r="Y271" s="6"/>
    </row>
    <row r="272" spans="25:25" s="7" customFormat="1" ht="12.75" x14ac:dyDescent="0.2">
      <c r="Y272" s="6"/>
    </row>
    <row r="273" spans="25:25" s="7" customFormat="1" ht="12.75" x14ac:dyDescent="0.2">
      <c r="Y273" s="6"/>
    </row>
    <row r="274" spans="25:25" s="7" customFormat="1" ht="12.75" x14ac:dyDescent="0.2">
      <c r="Y274" s="6"/>
    </row>
    <row r="275" spans="25:25" s="7" customFormat="1" ht="12.75" x14ac:dyDescent="0.2">
      <c r="Y275" s="6"/>
    </row>
    <row r="276" spans="25:25" s="7" customFormat="1" ht="12.75" x14ac:dyDescent="0.2">
      <c r="Y276" s="6"/>
    </row>
    <row r="277" spans="25:25" s="7" customFormat="1" ht="12.75" x14ac:dyDescent="0.2">
      <c r="Y277" s="6"/>
    </row>
    <row r="278" spans="25:25" s="7" customFormat="1" ht="12.75" x14ac:dyDescent="0.2">
      <c r="Y278" s="6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</sheetData>
  <mergeCells count="38">
    <mergeCell ref="A27:Y27"/>
    <mergeCell ref="A18:Y18"/>
    <mergeCell ref="C19:E19"/>
    <mergeCell ref="B19:B24"/>
    <mergeCell ref="A25:Y25"/>
    <mergeCell ref="A26:Y26"/>
    <mergeCell ref="F13:I13"/>
    <mergeCell ref="V14:V16"/>
    <mergeCell ref="N15:N16"/>
    <mergeCell ref="O15:Q15"/>
    <mergeCell ref="J13:L15"/>
    <mergeCell ref="M13:Q13"/>
    <mergeCell ref="F14:F16"/>
    <mergeCell ref="G14:I15"/>
    <mergeCell ref="M14:M16"/>
    <mergeCell ref="N14:Q14"/>
    <mergeCell ref="U14:U16"/>
    <mergeCell ref="X1:Y1"/>
    <mergeCell ref="A3:Y3"/>
    <mergeCell ref="A4:Y4"/>
    <mergeCell ref="A5:Y5"/>
    <mergeCell ref="A7:Y7"/>
    <mergeCell ref="A8:Y8"/>
    <mergeCell ref="A19:A24"/>
    <mergeCell ref="X13:X16"/>
    <mergeCell ref="Y13:Y16"/>
    <mergeCell ref="W14:W16"/>
    <mergeCell ref="A10:Y10"/>
    <mergeCell ref="A12:A16"/>
    <mergeCell ref="B12:B16"/>
    <mergeCell ref="C12:C16"/>
    <mergeCell ref="D12:D16"/>
    <mergeCell ref="R13:T15"/>
    <mergeCell ref="U13:W13"/>
    <mergeCell ref="E12:E16"/>
    <mergeCell ref="F12:L12"/>
    <mergeCell ref="M12:T12"/>
    <mergeCell ref="U12:Y12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МСУ молод</vt:lpstr>
      <vt:lpstr>Отчет КОРТ</vt:lpstr>
      <vt:lpstr>Отчет МСУ переселение</vt:lpstr>
      <vt:lpstr>Отчет градо</vt:lpstr>
      <vt:lpstr>Лист1</vt:lpstr>
      <vt:lpstr>'Отчет градо'!Заголовки_для_печати</vt:lpstr>
      <vt:lpstr>'Отчет КОРТ'!Заголовки_для_печати</vt:lpstr>
      <vt:lpstr>'Отчет МСУ молод'!Заголовки_для_печати</vt:lpstr>
      <vt:lpstr>'Отчет КОРТ'!Область_печати</vt:lpstr>
      <vt:lpstr>'Отчет МСУ переселение'!Область_печати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Набокина Анастасия Викторовна</cp:lastModifiedBy>
  <cp:lastPrinted>2021-05-18T10:42:03Z</cp:lastPrinted>
  <dcterms:created xsi:type="dcterms:W3CDTF">2018-03-01T07:14:12Z</dcterms:created>
  <dcterms:modified xsi:type="dcterms:W3CDTF">2021-07-13T05:21:25Z</dcterms:modified>
</cp:coreProperties>
</file>