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АСТЯ\отчет по ГП\в минфин\8 - 2024 год\3 -1 полугодие 2024\"/>
    </mc:Choice>
  </mc:AlternateContent>
  <bookViews>
    <workbookView xWindow="0" yWindow="615" windowWidth="20730" windowHeight="8985" tabRatio="534" activeTab="1"/>
  </bookViews>
  <sheets>
    <sheet name="Отчет МСУ инфра" sheetId="16" r:id="rId1"/>
    <sheet name="Отчет МСУ Переселен" sheetId="22" r:id="rId2"/>
    <sheet name="Отчет МСУ молод" sheetId="4" r:id="rId3"/>
  </sheets>
  <externalReferences>
    <externalReference r:id="rId4"/>
    <externalReference r:id="rId5"/>
  </externalReferences>
  <definedNames>
    <definedName name="_xlnm.Print_Titles" localSheetId="0">'Отчет МСУ инфра'!$A:$B,'Отчет МСУ инфра'!$9:$14</definedName>
    <definedName name="_xlnm.Print_Titles" localSheetId="2">'Отчет МСУ молод'!$A:$B,'Отчет МСУ молод'!$10:$15</definedName>
    <definedName name="_xlnm.Print_Titles" localSheetId="1">'Отчет МСУ Переселен'!$A:$B,'Отчет МСУ Переселен'!$10:$15</definedName>
    <definedName name="_xlnm.Print_Area" localSheetId="0">'Отчет МСУ инфра'!$A$1:$AB$29</definedName>
  </definedNames>
  <calcPr calcId="162913"/>
</workbook>
</file>

<file path=xl/calcChain.xml><?xml version="1.0" encoding="utf-8"?>
<calcChain xmlns="http://schemas.openxmlformats.org/spreadsheetml/2006/main">
  <c r="W20" i="16" l="1"/>
  <c r="V20" i="16"/>
  <c r="U56" i="4" l="1"/>
  <c r="V56" i="4"/>
  <c r="W56" i="4"/>
  <c r="U51" i="4" l="1"/>
  <c r="V51" i="4"/>
  <c r="W51" i="4"/>
  <c r="U52" i="4"/>
  <c r="V52" i="4"/>
  <c r="W52" i="4"/>
  <c r="U49" i="4"/>
  <c r="V49" i="4"/>
  <c r="W49" i="4"/>
  <c r="U40" i="4"/>
  <c r="V40" i="4"/>
  <c r="W40" i="4"/>
  <c r="U41" i="4"/>
  <c r="V41" i="4"/>
  <c r="W41" i="4"/>
  <c r="U39" i="4"/>
  <c r="V39" i="4"/>
  <c r="W39" i="4"/>
  <c r="U38" i="4" l="1"/>
  <c r="V38" i="4"/>
  <c r="W38" i="4"/>
  <c r="U35" i="4"/>
  <c r="V35" i="4"/>
  <c r="W35" i="4"/>
  <c r="U34" i="4"/>
  <c r="V34" i="4"/>
  <c r="W34" i="4"/>
  <c r="U32" i="4"/>
  <c r="V32" i="4"/>
  <c r="W32" i="4"/>
  <c r="U27" i="4"/>
  <c r="V27" i="4"/>
  <c r="W27" i="4"/>
  <c r="U28" i="4"/>
  <c r="V28" i="4"/>
  <c r="W28" i="4"/>
  <c r="U23" i="4"/>
  <c r="V23" i="4"/>
  <c r="W23" i="4"/>
  <c r="U24" i="4"/>
  <c r="V24" i="4"/>
  <c r="W24" i="4"/>
  <c r="U20" i="4"/>
  <c r="V20" i="4"/>
  <c r="W20" i="4"/>
  <c r="U17" i="4"/>
  <c r="V17" i="4"/>
  <c r="W17" i="4"/>
  <c r="I38" i="22" l="1"/>
  <c r="X22" i="22"/>
  <c r="R22" i="22"/>
  <c r="S22" i="22"/>
  <c r="T22" i="22"/>
  <c r="J22" i="22"/>
  <c r="K22" i="22"/>
  <c r="P24" i="22"/>
  <c r="P23" i="22"/>
  <c r="Q24" i="22"/>
  <c r="Q25" i="22"/>
  <c r="P25" i="22" s="1"/>
  <c r="Q26" i="22"/>
  <c r="P26" i="22" s="1"/>
  <c r="Q23" i="22"/>
  <c r="Q22" i="22" s="1"/>
  <c r="W22" i="22" l="1"/>
  <c r="V22" i="22"/>
  <c r="P22" i="22"/>
  <c r="I24" i="22"/>
  <c r="I25" i="22"/>
  <c r="I26" i="22"/>
  <c r="I23" i="22"/>
  <c r="I22" i="22" l="1"/>
  <c r="X40" i="22" l="1"/>
  <c r="L16" i="4" l="1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17" i="4"/>
  <c r="Q17" i="4"/>
  <c r="L19" i="16" l="1"/>
  <c r="K19" i="16"/>
  <c r="J19" i="16"/>
  <c r="I19" i="16"/>
  <c r="O23" i="16"/>
  <c r="N23" i="16"/>
  <c r="I23" i="16"/>
  <c r="Q18" i="16"/>
  <c r="V18" i="16" s="1"/>
  <c r="P18" i="16"/>
  <c r="I18" i="16"/>
  <c r="O18" i="16" s="1"/>
  <c r="W16" i="16"/>
  <c r="P16" i="16"/>
  <c r="Q16" i="16"/>
  <c r="W18" i="16" l="1"/>
  <c r="N18" i="16"/>
  <c r="X16" i="22" l="1"/>
  <c r="AB47" i="22" l="1"/>
  <c r="AB31" i="22"/>
  <c r="AB40" i="22"/>
  <c r="I57" i="4" l="1"/>
  <c r="T16" i="22" l="1"/>
  <c r="W17" i="16" l="1"/>
  <c r="V17" i="16"/>
  <c r="U17" i="16"/>
  <c r="T17" i="16"/>
  <c r="S17" i="16"/>
  <c r="R17" i="16"/>
  <c r="Q17" i="16"/>
  <c r="P17" i="16"/>
  <c r="M17" i="16"/>
  <c r="L17" i="16"/>
  <c r="K17" i="16"/>
  <c r="J17" i="16"/>
  <c r="O17" i="16"/>
  <c r="I17" i="16" l="1"/>
  <c r="N17" i="16"/>
  <c r="Z31" i="22" l="1"/>
  <c r="X20" i="16" l="1"/>
  <c r="R20" i="16"/>
  <c r="P16" i="4" l="1"/>
  <c r="U54" i="4"/>
  <c r="V54" i="4"/>
  <c r="W54" i="4"/>
  <c r="Q54" i="4"/>
  <c r="U53" i="4"/>
  <c r="V53" i="4"/>
  <c r="W53" i="4"/>
  <c r="U50" i="4"/>
  <c r="V50" i="4"/>
  <c r="W50" i="4"/>
  <c r="U48" i="4"/>
  <c r="V48" i="4"/>
  <c r="W48" i="4"/>
  <c r="U47" i="4"/>
  <c r="V47" i="4"/>
  <c r="W47" i="4"/>
  <c r="U46" i="4"/>
  <c r="V46" i="4"/>
  <c r="W46" i="4"/>
  <c r="U45" i="4"/>
  <c r="V45" i="4"/>
  <c r="W45" i="4"/>
  <c r="Q44" i="4"/>
  <c r="U43" i="4"/>
  <c r="V43" i="4"/>
  <c r="W43" i="4"/>
  <c r="U37" i="4"/>
  <c r="V37" i="4"/>
  <c r="W37" i="4"/>
  <c r="U26" i="4"/>
  <c r="V26" i="4"/>
  <c r="W26" i="4"/>
  <c r="U21" i="4"/>
  <c r="V21" i="4"/>
  <c r="W21" i="4"/>
  <c r="S16" i="22" l="1"/>
  <c r="R16" i="22"/>
  <c r="J16" i="22"/>
  <c r="Q16" i="22" l="1"/>
  <c r="P16" i="22"/>
  <c r="L16" i="22"/>
  <c r="K16" i="22"/>
  <c r="I16" i="22" l="1"/>
  <c r="D20" i="22"/>
  <c r="Q20" i="16" l="1"/>
  <c r="J20" i="16"/>
  <c r="T15" i="16"/>
  <c r="K15" i="16"/>
  <c r="L15" i="16"/>
  <c r="J15" i="16" l="1"/>
  <c r="Q19" i="16"/>
  <c r="Q15" i="16"/>
  <c r="J16" i="4" l="1"/>
  <c r="J59" i="4" s="1"/>
  <c r="Q18" i="4" l="1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5" i="4"/>
  <c r="Q46" i="4"/>
  <c r="Q47" i="4"/>
  <c r="Q48" i="4"/>
  <c r="Q49" i="4"/>
  <c r="Q50" i="4"/>
  <c r="Q51" i="4"/>
  <c r="Q52" i="4"/>
  <c r="Q53" i="4"/>
  <c r="Q55" i="4"/>
  <c r="Q56" i="4"/>
  <c r="U47" i="22" l="1"/>
  <c r="Q48" i="22"/>
  <c r="K40" i="22"/>
  <c r="P43" i="22"/>
  <c r="P44" i="22"/>
  <c r="P45" i="22"/>
  <c r="I43" i="22"/>
  <c r="M43" i="22" s="1"/>
  <c r="I44" i="22"/>
  <c r="I45" i="22"/>
  <c r="Q42" i="22"/>
  <c r="Q43" i="22"/>
  <c r="Q44" i="22"/>
  <c r="Q45" i="22"/>
  <c r="Q41" i="22"/>
  <c r="AA31" i="22"/>
  <c r="T31" i="22"/>
  <c r="S31" i="22"/>
  <c r="R31" i="22"/>
  <c r="L31" i="22"/>
  <c r="K31" i="22"/>
  <c r="J31" i="22"/>
  <c r="P36" i="22"/>
  <c r="Q36" i="22"/>
  <c r="I36" i="22"/>
  <c r="N36" i="22" s="1"/>
  <c r="P35" i="22"/>
  <c r="Q35" i="22"/>
  <c r="I35" i="22"/>
  <c r="N35" i="22" s="1"/>
  <c r="Q32" i="22"/>
  <c r="Q33" i="22"/>
  <c r="Q34" i="22"/>
  <c r="M45" i="22" l="1"/>
  <c r="Z45" i="22"/>
  <c r="M44" i="22"/>
  <c r="Z44" i="22"/>
  <c r="N43" i="22"/>
  <c r="N45" i="22"/>
  <c r="O45" i="22"/>
  <c r="O36" i="22"/>
  <c r="M36" i="22"/>
  <c r="O35" i="22"/>
  <c r="M35" i="22"/>
  <c r="W47" i="22"/>
  <c r="V47" i="22"/>
  <c r="O43" i="22"/>
  <c r="O44" i="22"/>
  <c r="N44" i="22"/>
  <c r="Q31" i="22"/>
  <c r="P31" i="22"/>
  <c r="I31" i="22"/>
  <c r="Q18" i="22"/>
  <c r="Q19" i="22"/>
  <c r="Q20" i="22"/>
  <c r="Q17" i="22"/>
  <c r="X16" i="4" l="1"/>
  <c r="R19" i="16" l="1"/>
  <c r="S19" i="16"/>
  <c r="T19" i="16"/>
  <c r="I20" i="16"/>
  <c r="M20" i="16" s="1"/>
  <c r="P20" i="16"/>
  <c r="P19" i="16" s="1"/>
  <c r="O19" i="16" l="1"/>
  <c r="O20" i="16"/>
  <c r="N20" i="16"/>
  <c r="N19" i="16" l="1"/>
  <c r="M19" i="16"/>
  <c r="W55" i="4"/>
  <c r="I28" i="22" l="1"/>
  <c r="AA40" i="22"/>
  <c r="T40" i="22"/>
  <c r="S40" i="22"/>
  <c r="R40" i="22"/>
  <c r="L40" i="22"/>
  <c r="J40" i="22"/>
  <c r="Q40" i="22" l="1"/>
  <c r="P42" i="22"/>
  <c r="I42" i="22"/>
  <c r="P41" i="22"/>
  <c r="I41" i="22"/>
  <c r="P40" i="22"/>
  <c r="I40" i="22"/>
  <c r="I32" i="22"/>
  <c r="N32" i="22" s="1"/>
  <c r="P32" i="22"/>
  <c r="I33" i="22"/>
  <c r="N33" i="22" s="1"/>
  <c r="P33" i="22"/>
  <c r="P34" i="22"/>
  <c r="I34" i="22"/>
  <c r="O34" i="22" s="1"/>
  <c r="M31" i="22"/>
  <c r="N41" i="22" l="1"/>
  <c r="Z41" i="22"/>
  <c r="O42" i="22"/>
  <c r="Z42" i="22"/>
  <c r="M33" i="22"/>
  <c r="M32" i="22"/>
  <c r="O32" i="22"/>
  <c r="N40" i="22"/>
  <c r="O40" i="22"/>
  <c r="O41" i="22"/>
  <c r="M41" i="22"/>
  <c r="N42" i="22"/>
  <c r="M40" i="22"/>
  <c r="M42" i="22"/>
  <c r="O33" i="22"/>
  <c r="O31" i="22"/>
  <c r="N31" i="22"/>
  <c r="M34" i="22"/>
  <c r="N34" i="22"/>
  <c r="Z40" i="22" l="1"/>
  <c r="I17" i="4"/>
  <c r="P48" i="22" l="1"/>
  <c r="I48" i="22"/>
  <c r="O48" i="22" s="1"/>
  <c r="AA47" i="22"/>
  <c r="T47" i="22"/>
  <c r="S47" i="22"/>
  <c r="R47" i="22"/>
  <c r="L47" i="22"/>
  <c r="K47" i="22"/>
  <c r="J47" i="22"/>
  <c r="P18" i="22"/>
  <c r="P19" i="22"/>
  <c r="P20" i="22"/>
  <c r="I18" i="22"/>
  <c r="I19" i="22"/>
  <c r="I20" i="22"/>
  <c r="N20" i="22" l="1"/>
  <c r="Q47" i="22"/>
  <c r="I47" i="22"/>
  <c r="M48" i="22"/>
  <c r="N48" i="22"/>
  <c r="P47" i="22"/>
  <c r="N19" i="22"/>
  <c r="N18" i="22"/>
  <c r="M47" i="22" l="1"/>
  <c r="O47" i="22"/>
  <c r="N47" i="22"/>
  <c r="P17" i="22" l="1"/>
  <c r="I17" i="22"/>
  <c r="N16" i="22" l="1"/>
  <c r="O16" i="22"/>
  <c r="N17" i="22"/>
  <c r="S15" i="16" l="1"/>
  <c r="R15" i="16"/>
  <c r="I16" i="16"/>
  <c r="P15" i="16" l="1"/>
  <c r="O16" i="16"/>
  <c r="U15" i="16"/>
  <c r="V15" i="16"/>
  <c r="W15" i="16"/>
  <c r="I15" i="16"/>
  <c r="M15" i="16" s="1"/>
  <c r="N15" i="16" l="1"/>
  <c r="O15" i="16"/>
  <c r="W18" i="4"/>
  <c r="W19" i="4"/>
  <c r="W22" i="4"/>
  <c r="W25" i="4"/>
  <c r="W29" i="4"/>
  <c r="W30" i="4"/>
  <c r="W31" i="4"/>
  <c r="W33" i="4"/>
  <c r="W36" i="4"/>
  <c r="W42" i="4"/>
  <c r="W44" i="4"/>
  <c r="V18" i="4"/>
  <c r="V19" i="4"/>
  <c r="V22" i="4"/>
  <c r="V25" i="4"/>
  <c r="V29" i="4"/>
  <c r="V30" i="4"/>
  <c r="V31" i="4"/>
  <c r="V33" i="4"/>
  <c r="V36" i="4"/>
  <c r="V42" i="4"/>
  <c r="V44" i="4"/>
  <c r="V55" i="4"/>
  <c r="U18" i="4"/>
  <c r="U19" i="4"/>
  <c r="U22" i="4"/>
  <c r="U25" i="4"/>
  <c r="U29" i="4"/>
  <c r="U30" i="4"/>
  <c r="U31" i="4"/>
  <c r="U33" i="4"/>
  <c r="U36" i="4"/>
  <c r="U42" i="4"/>
  <c r="U44" i="4"/>
  <c r="U55" i="4"/>
  <c r="AA16" i="4" l="1"/>
  <c r="Z16" i="4"/>
  <c r="T16" i="4"/>
  <c r="S16" i="4"/>
  <c r="R16" i="4"/>
  <c r="K16" i="4"/>
  <c r="I18" i="4"/>
  <c r="M18" i="4" s="1"/>
  <c r="I19" i="4"/>
  <c r="N19" i="4" s="1"/>
  <c r="I20" i="4"/>
  <c r="M20" i="4" s="1"/>
  <c r="I21" i="4"/>
  <c r="M21" i="4" s="1"/>
  <c r="I22" i="4"/>
  <c r="M22" i="4" s="1"/>
  <c r="I23" i="4"/>
  <c r="N23" i="4" s="1"/>
  <c r="I24" i="4"/>
  <c r="O24" i="4" s="1"/>
  <c r="I25" i="4"/>
  <c r="M25" i="4" s="1"/>
  <c r="I26" i="4"/>
  <c r="M26" i="4" s="1"/>
  <c r="I27" i="4"/>
  <c r="N27" i="4" s="1"/>
  <c r="I28" i="4"/>
  <c r="O28" i="4" s="1"/>
  <c r="I29" i="4"/>
  <c r="M29" i="4" s="1"/>
  <c r="I30" i="4"/>
  <c r="M30" i="4" s="1"/>
  <c r="I31" i="4"/>
  <c r="N31" i="4" s="1"/>
  <c r="I32" i="4"/>
  <c r="O32" i="4" s="1"/>
  <c r="I33" i="4"/>
  <c r="M33" i="4" s="1"/>
  <c r="I34" i="4"/>
  <c r="M34" i="4" s="1"/>
  <c r="I35" i="4"/>
  <c r="N35" i="4" s="1"/>
  <c r="I36" i="4"/>
  <c r="O36" i="4" s="1"/>
  <c r="I37" i="4"/>
  <c r="M37" i="4" s="1"/>
  <c r="I38" i="4"/>
  <c r="M38" i="4" s="1"/>
  <c r="I39" i="4"/>
  <c r="N39" i="4" s="1"/>
  <c r="I40" i="4"/>
  <c r="O40" i="4" s="1"/>
  <c r="I41" i="4"/>
  <c r="M41" i="4" s="1"/>
  <c r="I42" i="4"/>
  <c r="M42" i="4" s="1"/>
  <c r="I43" i="4"/>
  <c r="N43" i="4" s="1"/>
  <c r="I44" i="4"/>
  <c r="O44" i="4" s="1"/>
  <c r="I45" i="4"/>
  <c r="M45" i="4" s="1"/>
  <c r="I46" i="4"/>
  <c r="M46" i="4" s="1"/>
  <c r="I47" i="4"/>
  <c r="M47" i="4" s="1"/>
  <c r="I48" i="4"/>
  <c r="N48" i="4" s="1"/>
  <c r="I49" i="4"/>
  <c r="O49" i="4" s="1"/>
  <c r="I50" i="4"/>
  <c r="M50" i="4" s="1"/>
  <c r="I51" i="4"/>
  <c r="M51" i="4" s="1"/>
  <c r="I52" i="4"/>
  <c r="N52" i="4" s="1"/>
  <c r="I53" i="4"/>
  <c r="O53" i="4" s="1"/>
  <c r="I54" i="4"/>
  <c r="M54" i="4" s="1"/>
  <c r="I55" i="4"/>
  <c r="N55" i="4" s="1"/>
  <c r="I56" i="4"/>
  <c r="M17" i="4"/>
  <c r="I16" i="4" l="1"/>
  <c r="I59" i="4" s="1"/>
  <c r="K59" i="4"/>
  <c r="O56" i="4"/>
  <c r="M56" i="4"/>
  <c r="Q16" i="4"/>
  <c r="U16" i="4"/>
  <c r="V16" i="4"/>
  <c r="W16" i="4"/>
  <c r="M35" i="4"/>
  <c r="O29" i="4"/>
  <c r="M43" i="4"/>
  <c r="M27" i="4"/>
  <c r="M55" i="4"/>
  <c r="O21" i="4"/>
  <c r="N53" i="4"/>
  <c r="O25" i="4"/>
  <c r="O33" i="4"/>
  <c r="O41" i="4"/>
  <c r="O50" i="4"/>
  <c r="M19" i="4"/>
  <c r="M23" i="4"/>
  <c r="M31" i="4"/>
  <c r="M39" i="4"/>
  <c r="N49" i="4"/>
  <c r="O45" i="4"/>
  <c r="O37" i="4"/>
  <c r="O46" i="4"/>
  <c r="O20" i="4"/>
  <c r="N32" i="4"/>
  <c r="M48" i="4"/>
  <c r="N56" i="4"/>
  <c r="N20" i="4"/>
  <c r="O18" i="4"/>
  <c r="N29" i="4"/>
  <c r="M28" i="4"/>
  <c r="O26" i="4"/>
  <c r="N25" i="4"/>
  <c r="M24" i="4"/>
  <c r="O22" i="4"/>
  <c r="N21" i="4"/>
  <c r="M36" i="4"/>
  <c r="O34" i="4"/>
  <c r="N33" i="4"/>
  <c r="M32" i="4"/>
  <c r="O30" i="4"/>
  <c r="N45" i="4"/>
  <c r="M44" i="4"/>
  <c r="O42" i="4"/>
  <c r="N41" i="4"/>
  <c r="M40" i="4"/>
  <c r="O38" i="4"/>
  <c r="N37" i="4"/>
  <c r="M53" i="4"/>
  <c r="O51" i="4"/>
  <c r="N50" i="4"/>
  <c r="M49" i="4"/>
  <c r="O47" i="4"/>
  <c r="N46" i="4"/>
  <c r="O54" i="4"/>
  <c r="M52" i="4"/>
  <c r="O19" i="4"/>
  <c r="N18" i="4"/>
  <c r="O27" i="4"/>
  <c r="N26" i="4"/>
  <c r="O23" i="4"/>
  <c r="N22" i="4"/>
  <c r="O35" i="4"/>
  <c r="N34" i="4"/>
  <c r="O31" i="4"/>
  <c r="N30" i="4"/>
  <c r="O43" i="4"/>
  <c r="N42" i="4"/>
  <c r="O39" i="4"/>
  <c r="N38" i="4"/>
  <c r="O52" i="4"/>
  <c r="N51" i="4"/>
  <c r="O48" i="4"/>
  <c r="N47" i="4"/>
  <c r="O55" i="4"/>
  <c r="N54" i="4"/>
  <c r="N28" i="4"/>
  <c r="N24" i="4"/>
  <c r="N36" i="4"/>
  <c r="N44" i="4"/>
  <c r="N40" i="4"/>
  <c r="O17" i="4"/>
  <c r="N17" i="4"/>
  <c r="O16" i="4" l="1"/>
  <c r="M16" i="4"/>
  <c r="N16" i="4"/>
</calcChain>
</file>

<file path=xl/sharedStrings.xml><?xml version="1.0" encoding="utf-8"?>
<sst xmlns="http://schemas.openxmlformats.org/spreadsheetml/2006/main" count="582" uniqueCount="216">
  <si>
    <t>(наименование главного распорядителя средств областного бюджета)</t>
  </si>
  <si>
    <t>Департамент молодежной политики Оренбургской области</t>
  </si>
  <si>
    <t>Всего</t>
  </si>
  <si>
    <t>Тоцкий район</t>
  </si>
  <si>
    <t>Переволоцкий район</t>
  </si>
  <si>
    <t>Абдулинский городской округ</t>
  </si>
  <si>
    <t>Оренбургский район</t>
  </si>
  <si>
    <t>Шарлыкский район</t>
  </si>
  <si>
    <t>Октябрьский район</t>
  </si>
  <si>
    <t>Бугурусланский район</t>
  </si>
  <si>
    <t>в том числе за счет:</t>
  </si>
  <si>
    <t>всего</t>
  </si>
  <si>
    <t>значение</t>
  </si>
  <si>
    <t>единица измерения</t>
  </si>
  <si>
    <t>причины недостижения</t>
  </si>
  <si>
    <t>фактическое достижение значения на отчетную дату</t>
  </si>
  <si>
    <t>Показатель результативности</t>
  </si>
  <si>
    <t>Фактически</t>
  </si>
  <si>
    <t>Предусмотрено соглашением</t>
  </si>
  <si>
    <t>Наименование муниципального образования</t>
  </si>
  <si>
    <t>№ п/п</t>
  </si>
  <si>
    <t>Отчет</t>
  </si>
  <si>
    <t>предусмотрено соглашением о предоставлении субсидии</t>
  </si>
  <si>
    <t>Красногвардейский район</t>
  </si>
  <si>
    <t>Адамовский район</t>
  </si>
  <si>
    <t>Акбулакский район</t>
  </si>
  <si>
    <t>Асекеевский район</t>
  </si>
  <si>
    <t>Беляевский район</t>
  </si>
  <si>
    <t>Бузулукский район</t>
  </si>
  <si>
    <t>г. Бугуруслан</t>
  </si>
  <si>
    <t>г. Бузулук</t>
  </si>
  <si>
    <t>г. Медногорск</t>
  </si>
  <si>
    <t>г. Новотроицк</t>
  </si>
  <si>
    <t>г. Оренбург</t>
  </si>
  <si>
    <t>г. Орск</t>
  </si>
  <si>
    <t>Грачёвский район</t>
  </si>
  <si>
    <t>Домбаровский район</t>
  </si>
  <si>
    <t>Илекский район</t>
  </si>
  <si>
    <t>Курманаевский район</t>
  </si>
  <si>
    <t>Матвеевский район</t>
  </si>
  <si>
    <t>Новоорский район</t>
  </si>
  <si>
    <t>Новосергиевский район</t>
  </si>
  <si>
    <t>Первомайский район</t>
  </si>
  <si>
    <t>Пономарёвский район</t>
  </si>
  <si>
    <t>Сакмарский район</t>
  </si>
  <si>
    <t>Саракташский район</t>
  </si>
  <si>
    <t>Ташлинский район</t>
  </si>
  <si>
    <t>Тюльганский район</t>
  </si>
  <si>
    <t>доля софинансирования за счет средств (процентов)</t>
  </si>
  <si>
    <t>Гайский городской округ</t>
  </si>
  <si>
    <t>Кувандыкский городской округ</t>
  </si>
  <si>
    <t>Сорочинский городской округ</t>
  </si>
  <si>
    <t>Ясненский городской округ</t>
  </si>
  <si>
    <t>Субсидия на реализацию мероприятий по обеспечению жильем молодых семей</t>
  </si>
  <si>
    <t>Кваркенский район</t>
  </si>
  <si>
    <t>Светлинский район</t>
  </si>
  <si>
    <t>Северный район</t>
  </si>
  <si>
    <t>Ответственный исполнитель:</t>
  </si>
  <si>
    <t>Бусловский В.Н., тел. 30-62-68</t>
  </si>
  <si>
    <t>Министерство строительства, жилищно-коммунального, дорожного хозяйства и транспорта Оренбургской области</t>
  </si>
  <si>
    <t>об оценке достижения органами местного самоуправления муниципальных образований Оренбургской области</t>
  </si>
  <si>
    <r>
      <t>Наименование субсидии</t>
    </r>
    <r>
      <rPr>
        <vertAlign val="superscript"/>
        <sz val="10"/>
        <rFont val="Times New Roman"/>
        <family val="1"/>
        <charset val="204"/>
      </rPr>
      <t>*)</t>
    </r>
  </si>
  <si>
    <t>объем средств (тыс. рублей)</t>
  </si>
  <si>
    <t>1.</t>
  </si>
  <si>
    <t>шт.</t>
  </si>
  <si>
    <t>Нераспределенный остаток</t>
  </si>
  <si>
    <t>Всего (субсидия + остаток)</t>
  </si>
  <si>
    <t>Соль-Илецкий городской округ</t>
  </si>
  <si>
    <t>Наименование субсидии</t>
  </si>
  <si>
    <t>г.Оренбург</t>
  </si>
  <si>
    <t>Реализованы проекты по развитию территорий, расположенных в границах населенных пунктов, предусматри-вающих строительство жилья, которые включены в государственные программы субъектов Российской Федерации по развитию жилищного строительства</t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</si>
  <si>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По соглашению: 96 % (ФБ), 4 % (ОБ).</t>
    </r>
  </si>
  <si>
    <t>тыс. кв. м</t>
  </si>
  <si>
    <t>2.</t>
  </si>
  <si>
    <t>3.</t>
  </si>
  <si>
    <t>4.</t>
  </si>
  <si>
    <t>Переволоцкий поссовет Переволоцкого района</t>
  </si>
  <si>
    <t>результатов использования субсидий</t>
  </si>
  <si>
    <t>Код целевой статьи расходов областного бюджета</t>
  </si>
  <si>
    <t>Код главного распорядителя бюджетных средств областного бюджета</t>
  </si>
  <si>
    <t>номер соглашения</t>
  </si>
  <si>
    <t>дата заключения соглашения</t>
  </si>
  <si>
    <t>Реквизиты соглашения о предоставлении субсидии</t>
  </si>
  <si>
    <t>Перечислено в местный бюджет</t>
  </si>
  <si>
    <t>федерального бюджета</t>
  </si>
  <si>
    <t>областного бюджета</t>
  </si>
  <si>
    <t>местного бюджета</t>
  </si>
  <si>
    <t>Результат использования субсидии</t>
  </si>
  <si>
    <t>наименование результата использования субсидии</t>
  </si>
  <si>
    <t>Фонда содействия реформированию ЖКХ</t>
  </si>
  <si>
    <t>об оценке достижения органами местного самоуправления муниципальных образований Оренбургской области результатов использования субсидий</t>
  </si>
  <si>
    <t>Фонда содействия реформиро-ванию ЖКХ</t>
  </si>
  <si>
    <t>18.03.2022     15.02.2023</t>
  </si>
  <si>
    <t>18.03.2022                   15.02.2023</t>
  </si>
  <si>
    <t>18.03.2022                    15.02.2023</t>
  </si>
  <si>
    <t>23407R4970</t>
  </si>
  <si>
    <t>23407R470</t>
  </si>
  <si>
    <t>231F150210</t>
  </si>
  <si>
    <t>231F367483</t>
  </si>
  <si>
    <t>24.01.2023</t>
  </si>
  <si>
    <t>Стимулирование программ развития жилищного строительства субъектов Российской Федерации</t>
  </si>
  <si>
    <t>единица</t>
  </si>
  <si>
    <t>Субсидии бюджетам муниципальных образований на софинансирование капитальных вложений в объекты муниципальной собственности в целях стимулирования жилищного строительства</t>
  </si>
  <si>
    <t>Субсидии бюджетам муниципальных образований на создание объектов инфраструктуры в целях реализации инфраструктурных проектов</t>
  </si>
  <si>
    <t>Захарова Е.Н., тел. 66-63-95 (доб. 3)</t>
  </si>
  <si>
    <t>-</t>
  </si>
  <si>
    <t>Дополнительные мероприятия направленные на реализацию проектов по развитию территорий, расположенных в границах населенных пунктов, предусматривающих строительство жилья, которые включены в государственные программы субъектов Российской Федерации по развитию жилищного строительства</t>
  </si>
  <si>
    <t>01.07.2019  29.03.2024</t>
  </si>
  <si>
    <t>325-с                        19</t>
  </si>
  <si>
    <t>01.07.2019    29.03.2024</t>
  </si>
  <si>
    <t>319-с                    23</t>
  </si>
  <si>
    <t>01.07.2019          29.03.2024</t>
  </si>
  <si>
    <t>320-с                        24</t>
  </si>
  <si>
    <t>834-с                   7</t>
  </si>
  <si>
    <t>результат будет достигнут до конца 2024 года</t>
  </si>
  <si>
    <t>Орск</t>
  </si>
  <si>
    <t>841-с                        3</t>
  </si>
  <si>
    <t>Красногорский сельсовет Асекеевского района</t>
  </si>
  <si>
    <t>7-пс                  1</t>
  </si>
  <si>
    <t>07.03.2023</t>
  </si>
  <si>
    <t>Красноярский поссовет Кваркенского района</t>
  </si>
  <si>
    <t>8-пс                   1</t>
  </si>
  <si>
    <t xml:space="preserve">09.03.2023            </t>
  </si>
  <si>
    <t>844-с                      2</t>
  </si>
  <si>
    <t>18.03.2022  15.02.2024</t>
  </si>
  <si>
    <t>3-пс                          2</t>
  </si>
  <si>
    <t>15.02.2023      15.02.2024</t>
  </si>
  <si>
    <t>результат будет достигнут по итогам 2024 года</t>
  </si>
  <si>
    <t>5-пс                    4</t>
  </si>
  <si>
    <t>15.02.2023   15.02.2024</t>
  </si>
  <si>
    <t>13-пс</t>
  </si>
  <si>
    <t>14.02.2023      15.02.2024</t>
  </si>
  <si>
    <t>Домбаровский поссовет Домбаровского района</t>
  </si>
  <si>
    <t>11-пс                     2</t>
  </si>
  <si>
    <t>Нижнепавловский сельсовет Оренбургского района</t>
  </si>
  <si>
    <t>12-пс                2</t>
  </si>
  <si>
    <t>14.02.2023          15.02.2024</t>
  </si>
  <si>
    <t>4-пс                        2</t>
  </si>
  <si>
    <t>15.02.2023              15.02.2024</t>
  </si>
  <si>
    <t>реализованы мероприятия по переселению  граждан из жилых домов, признанных аварийными после 1 января 2017 года, находящихся под угрозой обрушения</t>
  </si>
  <si>
    <t>Результат, установленный на 2024 год достигнут в 2023 году</t>
  </si>
  <si>
    <t xml:space="preserve">53701000-1-2024-004
</t>
  </si>
  <si>
    <t>25.01.2024</t>
  </si>
  <si>
    <t>231F1A0210</t>
  </si>
  <si>
    <t>851-201-2024-00246</t>
  </si>
  <si>
    <t>14.02.2024</t>
  </si>
  <si>
    <t>851-201-2024-00297</t>
  </si>
  <si>
    <t>Субсидии бюджетам муниципальных образований на создание объектов транспортной инфраструктуры в целх реализации инфраструктурных проектов</t>
  </si>
  <si>
    <t>851-201-2024-00521</t>
  </si>
  <si>
    <t>14.03.2024</t>
  </si>
  <si>
    <t>Построено транспортных развязок в г. Оренбурге для обеспечения транспортной доступности к территории ограниченной улицей Гаранькина, шоссе Загородным, перспективной магистралью районного значения, территорией городских округов</t>
  </si>
  <si>
    <t>результат будет достигнут до конца 2025 года</t>
  </si>
  <si>
    <t>53704000-1-2024-008</t>
  </si>
  <si>
    <t>23.01.2024</t>
  </si>
  <si>
    <t>Обепечены жильем молодые семьи</t>
  </si>
  <si>
    <t>срок действия свидетельств на соцвыплату не окончен</t>
  </si>
  <si>
    <t>53604000-1-2024-004</t>
  </si>
  <si>
    <t>24.01.2024</t>
  </si>
  <si>
    <t>53605000-1-2024-00</t>
  </si>
  <si>
    <t>53607000-1-2024-004</t>
  </si>
  <si>
    <t>53610000-1-2024-005</t>
  </si>
  <si>
    <t>53611000-1-2024-004</t>
  </si>
  <si>
    <t>53612000-1-2024-006</t>
  </si>
  <si>
    <t>53708000-1-2024-004</t>
  </si>
  <si>
    <t>53712000-1-2024-004</t>
  </si>
  <si>
    <t>53715000-1-2024-004</t>
  </si>
  <si>
    <t>53720000-1-2024-003</t>
  </si>
  <si>
    <t>53701000-1-2024-005</t>
  </si>
  <si>
    <t>53723000-1-2024-008</t>
  </si>
  <si>
    <t>53713000-1-2024-006</t>
  </si>
  <si>
    <t>53615000-1-2024-004</t>
  </si>
  <si>
    <t>53617000-1-2024-003</t>
  </si>
  <si>
    <t>53619000-1-2024-005</t>
  </si>
  <si>
    <t>53622000-1-2024-003</t>
  </si>
  <si>
    <t>53623000-1-2024-006</t>
  </si>
  <si>
    <t>53714000-1-2024-004</t>
  </si>
  <si>
    <t>53625000-1-2024-004</t>
  </si>
  <si>
    <t>53627000-1-2024-004</t>
  </si>
  <si>
    <t>53630000-1-2024-004</t>
  </si>
  <si>
    <t>53631000-1-2024-006</t>
  </si>
  <si>
    <t>53633000-1-2024-004</t>
  </si>
  <si>
    <t>53634000-1-2024-008</t>
  </si>
  <si>
    <t>29.01.2024</t>
  </si>
  <si>
    <t>53636000-1-2024-005</t>
  </si>
  <si>
    <t>53637000-1-2024-005</t>
  </si>
  <si>
    <t>53638000-1-2024-005</t>
  </si>
  <si>
    <t>53640000-1-2024-006</t>
  </si>
  <si>
    <t>53641000-1-2024-007</t>
  </si>
  <si>
    <t>53642000-1-2024-004</t>
  </si>
  <si>
    <t>53643000-1-2024-003</t>
  </si>
  <si>
    <t>53725000-1-2024-004</t>
  </si>
  <si>
    <t>53727000-1-2024-004</t>
  </si>
  <si>
    <t>53651000-1-2024-003</t>
  </si>
  <si>
    <t>53652000-1-2024-004</t>
  </si>
  <si>
    <t>53653000-1-2024-006</t>
  </si>
  <si>
    <t>53656000-1-2024-005</t>
  </si>
  <si>
    <t>53732000-1-2024-003</t>
  </si>
  <si>
    <t>по состоянию на 30 июня 2024 года</t>
  </si>
  <si>
    <t>Субсидии на софинансирование капитальных вложений в объекты муниципальной собственности для обеспечения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публично-правовой компании «Фонд развития территорий»</t>
  </si>
  <si>
    <t xml:space="preserve">321-с                    22  </t>
  </si>
  <si>
    <t xml:space="preserve">Субсидии                    бюджетам муниципальных об-разований на реализацию мероприятий по переселению граждан из домов блокированной застройки, признанных аварийными </t>
  </si>
  <si>
    <t xml:space="preserve">реализованы мероприятия по переселению граждан из домов блокированной застройки, признанных аварийными </t>
  </si>
  <si>
    <t>реализованы мероприятия по переселению граждан из домов блокированной застройки, признанных аварийными</t>
  </si>
  <si>
    <t>Субсидии                    бюджетам муниципальных об-разований на реализацию мероприятий по переселению граждан из многокварирных домов, признанных аварийными после 1 января 2022 года, находящихся под угрозой обрушения</t>
  </si>
  <si>
    <t>реализованы мероприятия по переселению  граждан из многоквартирных домов, признанных аварийными после 1 января 2022 года, находящихся под угрозой обрушения</t>
  </si>
  <si>
    <t>Субсидия на реализацию мероприятий по переселению граждан из жилых домов (жилых помещений), признанных аварийными, расположенных на территории исторического поселения регионального значения город Оренбург</t>
  </si>
  <si>
    <t>реализованы мероприятия по переселению граждан из жилых домов (жилых помещений), признанных аварийными, расположенных на территории исторического центра регионального значения город Оренбург</t>
  </si>
  <si>
    <t>расселенная площадь жилых домов (жилых помещений), признанных аварийными, расположенных на территории исторического центра регионального значения город Оренбург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</si>
  <si>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областного бюджета</t>
  </si>
  <si>
    <t>231F367484</t>
  </si>
  <si>
    <t>321-с
22</t>
  </si>
  <si>
    <t>325-с
19</t>
  </si>
  <si>
    <t>319-с
23</t>
  </si>
  <si>
    <t>320-с
24</t>
  </si>
  <si>
    <t>01.07.2019
29.03.2024</t>
  </si>
  <si>
    <t>Литвинова Н.О., тел. 67-40-45 (доб.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</si>
</sst>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_ ;\-#,##0.00\ "/>
  </numFmts>
  <fonts count="2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rgb="FF00B050"/>
      <name val="Times New Roman"/>
      <family val="1"/>
      <charset val="204"/>
    </font>
    <font>
      <u/>
      <sz val="11"/>
      <color rgb="FF00B05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14" fillId="0" borderId="0" applyFont="0" applyFill="0" applyBorder="0" applyAlignment="0" applyProtection="0"/>
  </cellStyleXfs>
  <cellXfs count="363">
    <xf numFmtId="0" fontId="0" fillId="0" borderId="0" xfId="0"/>
    <xf numFmtId="0" fontId="3" fillId="0" borderId="0" xfId="0" applyFont="1"/>
    <xf numFmtId="0" fontId="4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Fill="1"/>
    <xf numFmtId="0" fontId="5" fillId="0" borderId="0" xfId="0" applyFont="1" applyAlignment="1">
      <alignment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10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4" fontId="3" fillId="0" borderId="0" xfId="0" applyNumberFormat="1" applyFont="1"/>
    <xf numFmtId="49" fontId="2" fillId="3" borderId="2" xfId="1" applyNumberFormat="1" applyFont="1" applyFill="1" applyBorder="1" applyAlignment="1" applyProtection="1">
      <alignment horizontal="center" vertical="top"/>
      <protection locked="0"/>
    </xf>
    <xf numFmtId="3" fontId="2" fillId="3" borderId="6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right" vertical="center" wrapText="1"/>
    </xf>
    <xf numFmtId="4" fontId="11" fillId="3" borderId="6" xfId="0" applyNumberFormat="1" applyFont="1" applyFill="1" applyBorder="1" applyAlignment="1">
      <alignment horizontal="right" vertical="center" wrapText="1"/>
    </xf>
    <xf numFmtId="2" fontId="11" fillId="3" borderId="2" xfId="1" applyNumberFormat="1" applyFont="1" applyFill="1" applyBorder="1" applyAlignment="1">
      <alignment horizontal="right" vertical="top"/>
    </xf>
    <xf numFmtId="0" fontId="11" fillId="3" borderId="6" xfId="0" applyFont="1" applyFill="1" applyBorder="1" applyAlignment="1">
      <alignment horizontal="right" vertical="center" wrapText="1"/>
    </xf>
    <xf numFmtId="4" fontId="11" fillId="3" borderId="6" xfId="0" applyNumberFormat="1" applyFont="1" applyFill="1" applyBorder="1" applyAlignment="1">
      <alignment horizontal="right" vertical="top" wrapText="1"/>
    </xf>
    <xf numFmtId="0" fontId="2" fillId="3" borderId="6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wrapText="1"/>
    </xf>
    <xf numFmtId="0" fontId="5" fillId="0" borderId="0" xfId="0" applyFont="1" applyFill="1" applyBorder="1" applyAlignment="1">
      <alignment wrapText="1"/>
    </xf>
    <xf numFmtId="4" fontId="11" fillId="3" borderId="2" xfId="0" applyNumberFormat="1" applyFont="1" applyFill="1" applyBorder="1" applyAlignment="1">
      <alignment horizontal="right" vertical="top" wrapText="1"/>
    </xf>
    <xf numFmtId="0" fontId="2" fillId="4" borderId="0" xfId="1" applyNumberFormat="1" applyFont="1" applyFill="1" applyBorder="1" applyAlignment="1">
      <alignment horizontal="center" vertical="top"/>
    </xf>
    <xf numFmtId="2" fontId="11" fillId="4" borderId="0" xfId="1" applyNumberFormat="1" applyFont="1" applyFill="1" applyBorder="1" applyAlignment="1">
      <alignment horizontal="right" vertical="top"/>
    </xf>
    <xf numFmtId="49" fontId="12" fillId="4" borderId="0" xfId="1" applyNumberFormat="1" applyFont="1" applyFill="1" applyBorder="1" applyAlignment="1" applyProtection="1">
      <alignment horizontal="left" vertical="top" wrapText="1" shrinkToFit="1"/>
      <protection locked="0"/>
    </xf>
    <xf numFmtId="0" fontId="3" fillId="4" borderId="0" xfId="0" applyFont="1" applyFill="1"/>
    <xf numFmtId="0" fontId="2" fillId="4" borderId="0" xfId="0" applyFont="1" applyFill="1"/>
    <xf numFmtId="0" fontId="2" fillId="4" borderId="0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vertical="top" wrapText="1"/>
    </xf>
    <xf numFmtId="4" fontId="11" fillId="4" borderId="0" xfId="0" applyNumberFormat="1" applyFont="1" applyFill="1" applyBorder="1" applyAlignment="1">
      <alignment horizontal="right" vertical="top" wrapText="1"/>
    </xf>
    <xf numFmtId="4" fontId="2" fillId="4" borderId="0" xfId="0" applyNumberFormat="1" applyFont="1" applyFill="1" applyBorder="1" applyAlignment="1">
      <alignment horizontal="right" vertical="top" wrapText="1"/>
    </xf>
    <xf numFmtId="0" fontId="2" fillId="4" borderId="0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right" vertical="top" wrapText="1"/>
    </xf>
    <xf numFmtId="0" fontId="2" fillId="4" borderId="0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4" fontId="3" fillId="4" borderId="0" xfId="0" applyNumberFormat="1" applyFont="1" applyFill="1"/>
    <xf numFmtId="0" fontId="15" fillId="0" borderId="0" xfId="0" applyFont="1"/>
    <xf numFmtId="0" fontId="11" fillId="3" borderId="6" xfId="0" applyFont="1" applyFill="1" applyBorder="1" applyAlignment="1">
      <alignment horizontal="left" vertical="center" wrapText="1"/>
    </xf>
    <xf numFmtId="3" fontId="2" fillId="3" borderId="6" xfId="0" applyNumberFormat="1" applyFont="1" applyFill="1" applyBorder="1" applyAlignment="1">
      <alignment horizontal="center" vertical="top" wrapText="1"/>
    </xf>
    <xf numFmtId="3" fontId="2" fillId="3" borderId="6" xfId="0" applyNumberFormat="1" applyFont="1" applyFill="1" applyBorder="1" applyAlignment="1">
      <alignment horizontal="right" vertical="top" wrapText="1"/>
    </xf>
    <xf numFmtId="49" fontId="2" fillId="3" borderId="2" xfId="1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/>
    <xf numFmtId="0" fontId="2" fillId="0" borderId="0" xfId="0" applyFont="1" applyFill="1"/>
    <xf numFmtId="4" fontId="15" fillId="0" borderId="0" xfId="0" applyNumberFormat="1" applyFont="1"/>
    <xf numFmtId="0" fontId="12" fillId="3" borderId="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49" fontId="12" fillId="0" borderId="0" xfId="1" applyNumberFormat="1" applyFont="1" applyFill="1" applyBorder="1" applyAlignment="1" applyProtection="1">
      <alignment vertical="top" wrapText="1"/>
      <protection locked="0"/>
    </xf>
    <xf numFmtId="49" fontId="12" fillId="0" borderId="0" xfId="1" applyNumberFormat="1" applyFont="1" applyFill="1" applyBorder="1" applyAlignment="1" applyProtection="1">
      <alignment horizontal="left" vertical="top" wrapText="1" shrinkToFit="1"/>
      <protection locked="0"/>
    </xf>
    <xf numFmtId="4" fontId="12" fillId="0" borderId="0" xfId="0" applyNumberFormat="1" applyFont="1" applyFill="1" applyBorder="1" applyAlignment="1">
      <alignment horizontal="left" vertical="top" wrapText="1"/>
    </xf>
    <xf numFmtId="4" fontId="12" fillId="0" borderId="0" xfId="1" applyNumberFormat="1" applyFont="1" applyFill="1" applyBorder="1" applyAlignment="1" applyProtection="1">
      <alignment horizontal="right" vertical="top"/>
      <protection locked="0"/>
    </xf>
    <xf numFmtId="2" fontId="12" fillId="0" borderId="0" xfId="1" applyNumberFormat="1" applyFont="1" applyFill="1" applyBorder="1" applyAlignment="1">
      <alignment horizontal="right" vertical="top"/>
    </xf>
    <xf numFmtId="49" fontId="12" fillId="0" borderId="0" xfId="1" applyNumberFormat="1" applyFont="1" applyFill="1" applyBorder="1" applyAlignment="1" applyProtection="1">
      <alignment horizontal="center" vertical="top"/>
      <protection locked="0"/>
    </xf>
    <xf numFmtId="2" fontId="12" fillId="0" borderId="0" xfId="1" applyNumberFormat="1" applyFont="1" applyFill="1" applyBorder="1" applyAlignment="1" applyProtection="1">
      <alignment horizontal="right" vertical="top"/>
      <protection locked="0"/>
    </xf>
    <xf numFmtId="49" fontId="12" fillId="0" borderId="0" xfId="1" applyNumberFormat="1" applyFont="1" applyFill="1" applyBorder="1" applyAlignment="1" applyProtection="1">
      <alignment horizontal="center" vertical="top" wrapText="1" shrinkToFit="1"/>
      <protection locked="0"/>
    </xf>
    <xf numFmtId="49" fontId="12" fillId="0" borderId="0" xfId="1" applyNumberFormat="1" applyFont="1" applyFill="1" applyBorder="1" applyAlignment="1" applyProtection="1">
      <alignment vertical="top"/>
      <protection locked="0"/>
    </xf>
    <xf numFmtId="1" fontId="12" fillId="0" borderId="0" xfId="1" applyNumberFormat="1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 vertical="center" wrapText="1"/>
    </xf>
    <xf numFmtId="4" fontId="12" fillId="4" borderId="0" xfId="1" applyNumberFormat="1" applyFont="1" applyFill="1" applyBorder="1" applyAlignment="1" applyProtection="1">
      <alignment horizontal="right" vertical="top"/>
      <protection locked="0"/>
    </xf>
    <xf numFmtId="4" fontId="12" fillId="4" borderId="0" xfId="0" applyNumberFormat="1" applyFont="1" applyFill="1" applyBorder="1" applyAlignment="1">
      <alignment horizontal="right" vertical="center" wrapText="1"/>
    </xf>
    <xf numFmtId="2" fontId="12" fillId="4" borderId="0" xfId="1" applyNumberFormat="1" applyFont="1" applyFill="1" applyBorder="1" applyAlignment="1">
      <alignment horizontal="right" vertical="top"/>
    </xf>
    <xf numFmtId="49" fontId="12" fillId="4" borderId="0" xfId="1" applyNumberFormat="1" applyFont="1" applyFill="1" applyBorder="1" applyAlignment="1" applyProtection="1">
      <alignment vertical="top"/>
      <protection locked="0"/>
    </xf>
    <xf numFmtId="49" fontId="12" fillId="4" borderId="0" xfId="1" applyNumberFormat="1" applyFont="1" applyFill="1" applyBorder="1" applyAlignment="1" applyProtection="1">
      <alignment horizontal="center" vertical="top"/>
      <protection locked="0"/>
    </xf>
    <xf numFmtId="1" fontId="12" fillId="4" borderId="0" xfId="1" applyNumberFormat="1" applyFont="1" applyFill="1" applyBorder="1" applyAlignment="1" applyProtection="1">
      <alignment horizontal="center" vertical="top"/>
      <protection locked="0"/>
    </xf>
    <xf numFmtId="49" fontId="12" fillId="4" borderId="0" xfId="1" applyNumberFormat="1" applyFont="1" applyFill="1" applyBorder="1" applyAlignment="1" applyProtection="1">
      <alignment horizontal="center" vertical="top" wrapText="1" shrinkToFit="1"/>
      <protection locked="0"/>
    </xf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center" wrapText="1"/>
    </xf>
    <xf numFmtId="49" fontId="12" fillId="4" borderId="0" xfId="1" applyNumberFormat="1" applyFont="1" applyFill="1" applyBorder="1" applyAlignment="1" applyProtection="1">
      <alignment vertical="top" wrapText="1"/>
      <protection locked="0"/>
    </xf>
    <xf numFmtId="4" fontId="12" fillId="4" borderId="0" xfId="0" applyNumberFormat="1" applyFont="1" applyFill="1" applyBorder="1" applyAlignment="1">
      <alignment horizontal="left" vertical="top" wrapText="1"/>
    </xf>
    <xf numFmtId="2" fontId="12" fillId="4" borderId="0" xfId="1" applyNumberFormat="1" applyFont="1" applyFill="1" applyBorder="1" applyAlignment="1" applyProtection="1">
      <alignment horizontal="right" vertical="top"/>
      <protection locked="0"/>
    </xf>
    <xf numFmtId="4" fontId="12" fillId="0" borderId="0" xfId="0" applyNumberFormat="1" applyFont="1" applyFill="1" applyBorder="1" applyAlignment="1">
      <alignment horizontal="right" vertical="center" wrapText="1"/>
    </xf>
    <xf numFmtId="0" fontId="15" fillId="4" borderId="0" xfId="0" applyFont="1" applyFill="1"/>
    <xf numFmtId="0" fontId="15" fillId="0" borderId="0" xfId="0" applyFont="1" applyFill="1"/>
    <xf numFmtId="49" fontId="12" fillId="3" borderId="6" xfId="0" applyNumberFormat="1" applyFont="1" applyFill="1" applyBorder="1" applyAlignment="1">
      <alignment horizontal="left" vertical="top" wrapText="1"/>
    </xf>
    <xf numFmtId="0" fontId="12" fillId="4" borderId="0" xfId="0" applyFont="1" applyFill="1"/>
    <xf numFmtId="0" fontId="12" fillId="0" borderId="0" xfId="0" applyFont="1"/>
    <xf numFmtId="0" fontId="0" fillId="0" borderId="0" xfId="0" applyFont="1"/>
    <xf numFmtId="0" fontId="17" fillId="0" borderId="0" xfId="0" applyFont="1" applyAlignment="1"/>
    <xf numFmtId="0" fontId="17" fillId="0" borderId="0" xfId="0" applyFont="1" applyFill="1"/>
    <xf numFmtId="0" fontId="17" fillId="0" borderId="0" xfId="0" applyFont="1" applyFill="1" applyAlignment="1">
      <alignment horizontal="center"/>
    </xf>
    <xf numFmtId="0" fontId="17" fillId="0" borderId="0" xfId="0" applyFont="1" applyFill="1" applyAlignment="1"/>
    <xf numFmtId="0" fontId="18" fillId="0" borderId="0" xfId="0" applyFont="1" applyFill="1" applyBorder="1" applyAlignment="1">
      <alignment wrapText="1"/>
    </xf>
    <xf numFmtId="4" fontId="0" fillId="0" borderId="0" xfId="0" applyNumberFormat="1" applyFont="1"/>
    <xf numFmtId="0" fontId="17" fillId="0" borderId="0" xfId="0" applyFont="1" applyFill="1" applyBorder="1" applyAlignment="1">
      <alignment wrapText="1"/>
    </xf>
    <xf numFmtId="0" fontId="19" fillId="0" borderId="0" xfId="0" applyFont="1" applyFill="1"/>
    <xf numFmtId="0" fontId="20" fillId="0" borderId="0" xfId="0" applyFont="1" applyAlignment="1">
      <alignment wrapText="1"/>
    </xf>
    <xf numFmtId="0" fontId="13" fillId="0" borderId="4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4" fontId="13" fillId="3" borderId="6" xfId="0" applyNumberFormat="1" applyFont="1" applyFill="1" applyBorder="1" applyAlignment="1">
      <alignment horizontal="right" vertical="top" wrapText="1"/>
    </xf>
    <xf numFmtId="2" fontId="13" fillId="3" borderId="2" xfId="1" applyNumberFormat="1" applyFont="1" applyFill="1" applyBorder="1" applyAlignment="1">
      <alignment horizontal="right" vertical="top"/>
    </xf>
    <xf numFmtId="49" fontId="13" fillId="3" borderId="6" xfId="0" applyNumberFormat="1" applyFont="1" applyFill="1" applyBorder="1" applyAlignment="1">
      <alignment horizontal="left" vertical="center" wrapText="1"/>
    </xf>
    <xf numFmtId="49" fontId="13" fillId="3" borderId="2" xfId="1" applyNumberFormat="1" applyFont="1" applyFill="1" applyBorder="1" applyAlignment="1" applyProtection="1">
      <alignment horizontal="center" vertical="top"/>
      <protection locked="0"/>
    </xf>
    <xf numFmtId="3" fontId="13" fillId="3" borderId="6" xfId="0" applyNumberFormat="1" applyFont="1" applyFill="1" applyBorder="1" applyAlignment="1">
      <alignment horizontal="right" vertical="top" wrapText="1"/>
    </xf>
    <xf numFmtId="0" fontId="13" fillId="4" borderId="0" xfId="0" applyFont="1" applyFill="1" applyBorder="1" applyAlignment="1">
      <alignment horizontal="center" vertical="center" wrapText="1"/>
    </xf>
    <xf numFmtId="0" fontId="0" fillId="4" borderId="0" xfId="0" applyFont="1" applyFill="1"/>
    <xf numFmtId="0" fontId="13" fillId="4" borderId="0" xfId="0" applyFont="1" applyFill="1" applyBorder="1"/>
    <xf numFmtId="0" fontId="13" fillId="4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top"/>
    </xf>
    <xf numFmtId="49" fontId="2" fillId="2" borderId="2" xfId="1" applyNumberFormat="1" applyFont="1" applyFill="1" applyBorder="1" applyAlignment="1" applyProtection="1">
      <alignment vertical="top"/>
      <protection locked="0"/>
    </xf>
    <xf numFmtId="49" fontId="2" fillId="2" borderId="2" xfId="1" applyNumberFormat="1" applyFont="1" applyFill="1" applyBorder="1" applyAlignment="1" applyProtection="1">
      <alignment horizontal="center" vertical="top" wrapText="1" shrinkToFit="1"/>
      <protection locked="0"/>
    </xf>
    <xf numFmtId="49" fontId="2" fillId="2" borderId="2" xfId="1" applyNumberFormat="1" applyFont="1" applyFill="1" applyBorder="1" applyAlignment="1" applyProtection="1">
      <alignment horizontal="left" vertical="top" wrapText="1" shrinkToFit="1"/>
      <protection locked="0"/>
    </xf>
    <xf numFmtId="4" fontId="11" fillId="2" borderId="2" xfId="1" applyNumberFormat="1" applyFont="1" applyFill="1" applyBorder="1" applyAlignment="1" applyProtection="1">
      <alignment horizontal="right" vertical="top"/>
      <protection locked="0"/>
    </xf>
    <xf numFmtId="4" fontId="2" fillId="2" borderId="2" xfId="1" applyNumberFormat="1" applyFont="1" applyFill="1" applyBorder="1" applyAlignment="1" applyProtection="1">
      <alignment horizontal="right" vertical="top"/>
      <protection locked="0"/>
    </xf>
    <xf numFmtId="2" fontId="11" fillId="2" borderId="2" xfId="1" applyNumberFormat="1" applyFont="1" applyFill="1" applyBorder="1" applyAlignment="1">
      <alignment horizontal="right" vertical="top"/>
    </xf>
    <xf numFmtId="2" fontId="2" fillId="2" borderId="2" xfId="1" applyNumberFormat="1" applyFont="1" applyFill="1" applyBorder="1" applyAlignment="1">
      <alignment horizontal="right" vertical="top"/>
    </xf>
    <xf numFmtId="49" fontId="2" fillId="2" borderId="2" xfId="1" applyNumberFormat="1" applyFont="1" applyFill="1" applyBorder="1" applyAlignment="1" applyProtection="1">
      <alignment horizontal="center" vertical="top"/>
      <protection locked="0"/>
    </xf>
    <xf numFmtId="1" fontId="2" fillId="2" borderId="2" xfId="1" applyNumberFormat="1" applyFont="1" applyFill="1" applyBorder="1" applyAlignment="1" applyProtection="1">
      <alignment horizontal="center" vertical="top"/>
      <protection locked="0"/>
    </xf>
    <xf numFmtId="0" fontId="2" fillId="0" borderId="0" xfId="1" applyNumberFormat="1" applyFont="1" applyFill="1" applyBorder="1" applyAlignment="1">
      <alignment horizontal="center" vertical="top"/>
    </xf>
    <xf numFmtId="49" fontId="2" fillId="0" borderId="0" xfId="1" applyNumberFormat="1" applyFont="1" applyFill="1" applyBorder="1" applyAlignment="1" applyProtection="1">
      <alignment vertical="top"/>
      <protection locked="0"/>
    </xf>
    <xf numFmtId="49" fontId="2" fillId="0" borderId="0" xfId="1" applyNumberFormat="1" applyFont="1" applyFill="1" applyBorder="1" applyAlignment="1" applyProtection="1">
      <alignment horizontal="center" vertical="top" wrapText="1" shrinkToFit="1"/>
      <protection locked="0"/>
    </xf>
    <xf numFmtId="49" fontId="2" fillId="0" borderId="0" xfId="1" applyNumberFormat="1" applyFont="1" applyFill="1" applyBorder="1" applyAlignment="1" applyProtection="1">
      <alignment horizontal="left" vertical="top" wrapText="1" shrinkToFit="1"/>
      <protection locked="0"/>
    </xf>
    <xf numFmtId="4" fontId="11" fillId="0" borderId="0" xfId="1" applyNumberFormat="1" applyFont="1" applyFill="1" applyBorder="1" applyAlignment="1" applyProtection="1">
      <alignment horizontal="center" vertical="top"/>
      <protection locked="0"/>
    </xf>
    <xf numFmtId="4" fontId="2" fillId="0" borderId="0" xfId="1" applyNumberFormat="1" applyFont="1" applyFill="1" applyBorder="1" applyAlignment="1" applyProtection="1">
      <alignment horizontal="center" vertical="top"/>
      <protection locked="0"/>
    </xf>
    <xf numFmtId="49" fontId="2" fillId="0" borderId="0" xfId="1" applyNumberFormat="1" applyFont="1" applyFill="1" applyBorder="1" applyAlignment="1" applyProtection="1">
      <alignment horizontal="center" vertical="top"/>
      <protection locked="0"/>
    </xf>
    <xf numFmtId="1" fontId="2" fillId="0" borderId="0" xfId="1" applyNumberFormat="1" applyFont="1" applyFill="1" applyBorder="1" applyAlignment="1" applyProtection="1">
      <alignment horizontal="center" vertical="top"/>
      <protection locked="0"/>
    </xf>
    <xf numFmtId="4" fontId="11" fillId="2" borderId="2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wrapText="1"/>
    </xf>
    <xf numFmtId="4" fontId="11" fillId="2" borderId="2" xfId="0" applyNumberFormat="1" applyFont="1" applyFill="1" applyBorder="1" applyAlignment="1">
      <alignment horizontal="right" vertical="top" wrapText="1"/>
    </xf>
    <xf numFmtId="4" fontId="11" fillId="2" borderId="2" xfId="1" applyNumberFormat="1" applyFont="1" applyFill="1" applyBorder="1" applyAlignment="1">
      <alignment horizontal="right" vertical="top"/>
    </xf>
    <xf numFmtId="4" fontId="11" fillId="0" borderId="0" xfId="1" applyNumberFormat="1" applyFont="1" applyFill="1" applyBorder="1" applyAlignment="1" applyProtection="1">
      <alignment horizontal="right" vertical="top"/>
      <protection locked="0"/>
    </xf>
    <xf numFmtId="2" fontId="11" fillId="0" borderId="0" xfId="1" applyNumberFormat="1" applyFont="1" applyFill="1" applyBorder="1" applyAlignment="1">
      <alignment horizontal="right" vertical="top"/>
    </xf>
    <xf numFmtId="2" fontId="2" fillId="0" borderId="0" xfId="1" applyNumberFormat="1" applyFont="1" applyFill="1" applyBorder="1" applyAlignment="1">
      <alignment horizontal="right" vertical="top"/>
    </xf>
    <xf numFmtId="4" fontId="2" fillId="0" borderId="0" xfId="1" applyNumberFormat="1" applyFont="1" applyFill="1" applyBorder="1" applyAlignment="1" applyProtection="1">
      <alignment horizontal="right" vertical="top"/>
      <protection locked="0"/>
    </xf>
    <xf numFmtId="4" fontId="2" fillId="0" borderId="0" xfId="1" applyNumberFormat="1" applyFont="1" applyFill="1" applyBorder="1" applyAlignment="1">
      <alignment horizontal="right" vertical="top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2" fontId="11" fillId="3" borderId="7" xfId="1" applyNumberFormat="1" applyFont="1" applyFill="1" applyBorder="1" applyAlignment="1">
      <alignment horizontal="right" vertical="top"/>
    </xf>
    <xf numFmtId="49" fontId="11" fillId="3" borderId="2" xfId="1" applyNumberFormat="1" applyFont="1" applyFill="1" applyBorder="1" applyAlignment="1" applyProtection="1">
      <alignment horizontal="center" vertical="top"/>
      <protection locked="0"/>
    </xf>
    <xf numFmtId="0" fontId="21" fillId="0" borderId="0" xfId="0" applyFont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1" applyNumberFormat="1" applyFont="1" applyFill="1" applyBorder="1" applyAlignment="1">
      <alignment horizontal="center" vertical="top"/>
    </xf>
    <xf numFmtId="49" fontId="11" fillId="2" borderId="2" xfId="1" applyNumberFormat="1" applyFont="1" applyFill="1" applyBorder="1" applyAlignment="1" applyProtection="1">
      <alignment horizontal="left" vertical="top" wrapText="1" shrinkToFit="1"/>
      <protection locked="0"/>
    </xf>
    <xf numFmtId="49" fontId="11" fillId="2" borderId="2" xfId="1" applyNumberFormat="1" applyFont="1" applyFill="1" applyBorder="1" applyAlignment="1" applyProtection="1">
      <alignment vertical="top"/>
      <protection locked="0"/>
    </xf>
    <xf numFmtId="49" fontId="11" fillId="2" borderId="2" xfId="1" applyNumberFormat="1" applyFont="1" applyFill="1" applyBorder="1" applyAlignment="1" applyProtection="1">
      <alignment horizontal="center" vertical="top"/>
      <protection locked="0"/>
    </xf>
    <xf numFmtId="1" fontId="11" fillId="2" borderId="2" xfId="1" applyNumberFormat="1" applyFont="1" applyFill="1" applyBorder="1" applyAlignment="1" applyProtection="1">
      <alignment horizontal="center" vertical="top"/>
      <protection locked="0"/>
    </xf>
    <xf numFmtId="49" fontId="11" fillId="2" borderId="2" xfId="1" applyNumberFormat="1" applyFont="1" applyFill="1" applyBorder="1" applyAlignment="1" applyProtection="1">
      <alignment horizontal="center" vertical="top" wrapText="1" shrinkToFit="1"/>
      <protection locked="0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1" applyNumberFormat="1" applyFont="1" applyFill="1" applyBorder="1" applyAlignment="1">
      <alignment horizontal="center" vertical="top"/>
    </xf>
    <xf numFmtId="49" fontId="11" fillId="0" borderId="0" xfId="1" applyNumberFormat="1" applyFont="1" applyFill="1" applyBorder="1" applyAlignment="1" applyProtection="1">
      <alignment vertical="top"/>
      <protection locked="0"/>
    </xf>
    <xf numFmtId="49" fontId="11" fillId="0" borderId="0" xfId="1" applyNumberFormat="1" applyFont="1" applyFill="1" applyBorder="1" applyAlignment="1" applyProtection="1">
      <alignment horizontal="center" vertical="top" wrapText="1" shrinkToFit="1"/>
      <protection locked="0"/>
    </xf>
    <xf numFmtId="49" fontId="11" fillId="0" borderId="0" xfId="1" applyNumberFormat="1" applyFont="1" applyFill="1" applyBorder="1" applyAlignment="1" applyProtection="1">
      <alignment horizontal="left" vertical="top" wrapText="1" shrinkToFit="1"/>
      <protection locked="0"/>
    </xf>
    <xf numFmtId="2" fontId="11" fillId="0" borderId="0" xfId="1" applyNumberFormat="1" applyFont="1" applyFill="1" applyBorder="1" applyAlignment="1">
      <alignment horizontal="center" vertical="top"/>
    </xf>
    <xf numFmtId="49" fontId="11" fillId="0" borderId="0" xfId="1" applyNumberFormat="1" applyFont="1" applyFill="1" applyBorder="1" applyAlignment="1" applyProtection="1">
      <alignment horizontal="center" vertical="top"/>
      <protection locked="0"/>
    </xf>
    <xf numFmtId="1" fontId="11" fillId="0" borderId="0" xfId="1" applyNumberFormat="1" applyFont="1" applyFill="1" applyBorder="1" applyAlignment="1" applyProtection="1">
      <alignment horizontal="center" vertical="top"/>
      <protection locked="0"/>
    </xf>
    <xf numFmtId="0" fontId="21" fillId="0" borderId="0" xfId="0" applyFont="1" applyBorder="1" applyAlignment="1">
      <alignment wrapText="1"/>
    </xf>
    <xf numFmtId="4" fontId="11" fillId="3" borderId="2" xfId="0" applyNumberFormat="1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0" fillId="0" borderId="0" xfId="0" applyFont="1" applyFill="1"/>
    <xf numFmtId="4" fontId="0" fillId="4" borderId="0" xfId="0" applyNumberFormat="1" applyFont="1" applyFill="1"/>
    <xf numFmtId="0" fontId="13" fillId="0" borderId="0" xfId="0" applyFont="1" applyFill="1"/>
    <xf numFmtId="2" fontId="11" fillId="3" borderId="2" xfId="1" applyNumberFormat="1" applyFont="1" applyFill="1" applyBorder="1" applyAlignment="1">
      <alignment horizontal="left" vertical="top" wrapText="1"/>
    </xf>
    <xf numFmtId="49" fontId="11" fillId="3" borderId="2" xfId="0" applyNumberFormat="1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4" fontId="11" fillId="3" borderId="2" xfId="0" applyNumberFormat="1" applyFont="1" applyFill="1" applyBorder="1" applyAlignment="1">
      <alignment horizontal="right" vertical="center" wrapText="1"/>
    </xf>
    <xf numFmtId="0" fontId="13" fillId="0" borderId="2" xfId="1" applyNumberFormat="1" applyFont="1" applyFill="1" applyBorder="1" applyAlignment="1">
      <alignment horizontal="center" vertical="top"/>
    </xf>
    <xf numFmtId="4" fontId="13" fillId="0" borderId="2" xfId="1" applyNumberFormat="1" applyFont="1" applyFill="1" applyBorder="1" applyAlignment="1" applyProtection="1">
      <alignment horizontal="right" vertical="top"/>
      <protection locked="0"/>
    </xf>
    <xf numFmtId="2" fontId="13" fillId="0" borderId="2" xfId="1" applyNumberFormat="1" applyFont="1" applyFill="1" applyBorder="1" applyAlignment="1">
      <alignment horizontal="right" vertical="top"/>
    </xf>
    <xf numFmtId="0" fontId="13" fillId="0" borderId="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left" vertical="top" wrapText="1"/>
    </xf>
    <xf numFmtId="49" fontId="13" fillId="0" borderId="2" xfId="0" applyNumberFormat="1" applyFont="1" applyFill="1" applyBorder="1" applyAlignment="1">
      <alignment horizontal="center" vertical="top" wrapText="1"/>
    </xf>
    <xf numFmtId="4" fontId="13" fillId="0" borderId="2" xfId="0" applyNumberFormat="1" applyFont="1" applyFill="1" applyBorder="1" applyAlignment="1">
      <alignment horizontal="right" vertical="top" wrapText="1"/>
    </xf>
    <xf numFmtId="49" fontId="13" fillId="0" borderId="2" xfId="1" applyNumberFormat="1" applyFont="1" applyFill="1" applyBorder="1" applyAlignment="1" applyProtection="1">
      <alignment vertical="top" wrapText="1"/>
      <protection locked="0"/>
    </xf>
    <xf numFmtId="49" fontId="13" fillId="0" borderId="2" xfId="1" applyNumberFormat="1" applyFont="1" applyFill="1" applyBorder="1" applyAlignment="1" applyProtection="1">
      <alignment horizontal="center" vertical="top"/>
      <protection locked="0"/>
    </xf>
    <xf numFmtId="2" fontId="13" fillId="0" borderId="2" xfId="1" applyNumberFormat="1" applyFont="1" applyFill="1" applyBorder="1" applyAlignment="1" applyProtection="1">
      <alignment horizontal="right" vertical="top"/>
      <protection locked="0"/>
    </xf>
    <xf numFmtId="49" fontId="13" fillId="0" borderId="2" xfId="1" applyNumberFormat="1" applyFont="1" applyFill="1" applyBorder="1" applyAlignment="1" applyProtection="1">
      <alignment horizontal="left" vertical="top" wrapText="1" shrinkToFit="1"/>
      <protection locked="0"/>
    </xf>
    <xf numFmtId="49" fontId="13" fillId="0" borderId="2" xfId="1" applyNumberFormat="1" applyFont="1" applyFill="1" applyBorder="1" applyAlignment="1" applyProtection="1">
      <alignment horizontal="center" vertical="top" wrapText="1" shrinkToFit="1"/>
      <protection locked="0"/>
    </xf>
    <xf numFmtId="4" fontId="13" fillId="0" borderId="2" xfId="2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left" vertical="center" wrapText="1"/>
    </xf>
    <xf numFmtId="4" fontId="13" fillId="3" borderId="2" xfId="0" applyNumberFormat="1" applyFont="1" applyFill="1" applyBorder="1" applyAlignment="1">
      <alignment horizontal="right" vertical="top" wrapText="1"/>
    </xf>
    <xf numFmtId="0" fontId="13" fillId="4" borderId="7" xfId="1" applyNumberFormat="1" applyFont="1" applyFill="1" applyBorder="1" applyAlignment="1">
      <alignment horizontal="center" vertical="top"/>
    </xf>
    <xf numFmtId="0" fontId="13" fillId="4" borderId="2" xfId="1" applyNumberFormat="1" applyFont="1" applyFill="1" applyBorder="1" applyAlignment="1">
      <alignment horizontal="center" vertical="top"/>
    </xf>
    <xf numFmtId="49" fontId="13" fillId="4" borderId="7" xfId="1" applyNumberFormat="1" applyFont="1" applyFill="1" applyBorder="1" applyAlignment="1" applyProtection="1">
      <alignment horizontal="left" vertical="top" wrapText="1"/>
      <protection locked="0"/>
    </xf>
    <xf numFmtId="49" fontId="13" fillId="4" borderId="7" xfId="1" applyNumberFormat="1" applyFont="1" applyFill="1" applyBorder="1" applyAlignment="1" applyProtection="1">
      <alignment horizontal="center" vertical="top" wrapText="1" shrinkToFit="1"/>
      <protection locked="0"/>
    </xf>
    <xf numFmtId="49" fontId="13" fillId="4" borderId="7" xfId="0" applyNumberFormat="1" applyFont="1" applyFill="1" applyBorder="1" applyAlignment="1">
      <alignment horizontal="center" vertical="top" wrapText="1"/>
    </xf>
    <xf numFmtId="4" fontId="13" fillId="4" borderId="2" xfId="1" applyNumberFormat="1" applyFont="1" applyFill="1" applyBorder="1" applyAlignment="1" applyProtection="1">
      <alignment horizontal="right" vertical="top"/>
      <protection locked="0"/>
    </xf>
    <xf numFmtId="4" fontId="12" fillId="4" borderId="7" xfId="1" applyNumberFormat="1" applyFont="1" applyFill="1" applyBorder="1" applyAlignment="1" applyProtection="1">
      <alignment vertical="top"/>
      <protection locked="0"/>
    </xf>
    <xf numFmtId="2" fontId="13" fillId="4" borderId="2" xfId="1" applyNumberFormat="1" applyFont="1" applyFill="1" applyBorder="1" applyAlignment="1">
      <alignment horizontal="right" vertical="top"/>
    </xf>
    <xf numFmtId="2" fontId="13" fillId="4" borderId="4" xfId="1" applyNumberFormat="1" applyFont="1" applyFill="1" applyBorder="1" applyAlignment="1">
      <alignment horizontal="right" vertical="top"/>
    </xf>
    <xf numFmtId="2" fontId="12" fillId="4" borderId="7" xfId="1" applyNumberFormat="1" applyFont="1" applyFill="1" applyBorder="1" applyAlignment="1">
      <alignment horizontal="right" vertical="top"/>
    </xf>
    <xf numFmtId="4" fontId="13" fillId="4" borderId="5" xfId="1" applyNumberFormat="1" applyFont="1" applyFill="1" applyBorder="1" applyAlignment="1" applyProtection="1">
      <alignment horizontal="right" vertical="top"/>
      <protection locked="0"/>
    </xf>
    <xf numFmtId="4" fontId="12" fillId="4" borderId="7" xfId="1" applyNumberFormat="1" applyFont="1" applyFill="1" applyBorder="1" applyAlignment="1" applyProtection="1">
      <alignment horizontal="right" vertical="top"/>
      <protection locked="0"/>
    </xf>
    <xf numFmtId="2" fontId="13" fillId="4" borderId="7" xfId="1" applyNumberFormat="1" applyFont="1" applyFill="1" applyBorder="1" applyAlignment="1">
      <alignment horizontal="right" vertical="top"/>
    </xf>
    <xf numFmtId="165" fontId="13" fillId="4" borderId="7" xfId="2" applyNumberFormat="1" applyFont="1" applyFill="1" applyBorder="1" applyAlignment="1">
      <alignment horizontal="center" vertical="top" wrapText="1"/>
    </xf>
    <xf numFmtId="49" fontId="2" fillId="4" borderId="7" xfId="1" applyNumberFormat="1" applyFont="1" applyFill="1" applyBorder="1" applyAlignment="1" applyProtection="1">
      <alignment horizontal="center" vertical="top" wrapText="1" shrinkToFit="1"/>
      <protection locked="0"/>
    </xf>
    <xf numFmtId="49" fontId="2" fillId="4" borderId="7" xfId="0" applyNumberFormat="1" applyFont="1" applyFill="1" applyBorder="1" applyAlignment="1">
      <alignment horizontal="center" vertical="top" wrapText="1"/>
    </xf>
    <xf numFmtId="4" fontId="2" fillId="4" borderId="2" xfId="1" applyNumberFormat="1" applyFont="1" applyFill="1" applyBorder="1" applyAlignment="1" applyProtection="1">
      <alignment horizontal="right" vertical="top"/>
      <protection locked="0"/>
    </xf>
    <xf numFmtId="165" fontId="2" fillId="4" borderId="7" xfId="2" applyNumberFormat="1" applyFont="1" applyFill="1" applyBorder="1" applyAlignment="1">
      <alignment horizontal="center" vertical="top" wrapText="1"/>
    </xf>
    <xf numFmtId="2" fontId="2" fillId="4" borderId="2" xfId="1" applyNumberFormat="1" applyFont="1" applyFill="1" applyBorder="1" applyAlignment="1">
      <alignment horizontal="right" vertical="top"/>
    </xf>
    <xf numFmtId="2" fontId="2" fillId="4" borderId="7" xfId="1" applyNumberFormat="1" applyFont="1" applyFill="1" applyBorder="1" applyAlignment="1">
      <alignment horizontal="right" vertical="top"/>
    </xf>
    <xf numFmtId="4" fontId="2" fillId="4" borderId="7" xfId="1" applyNumberFormat="1" applyFont="1" applyFill="1" applyBorder="1" applyAlignment="1" applyProtection="1">
      <alignment horizontal="right" vertical="top"/>
      <protection locked="0"/>
    </xf>
    <xf numFmtId="0" fontId="2" fillId="4" borderId="2" xfId="1" applyNumberFormat="1" applyFont="1" applyFill="1" applyBorder="1" applyAlignment="1">
      <alignment horizontal="center" vertical="top"/>
    </xf>
    <xf numFmtId="49" fontId="2" fillId="4" borderId="2" xfId="1" applyNumberFormat="1" applyFont="1" applyFill="1" applyBorder="1" applyAlignment="1" applyProtection="1">
      <alignment horizontal="left" vertical="top" wrapText="1"/>
      <protection locked="0"/>
    </xf>
    <xf numFmtId="49" fontId="2" fillId="4" borderId="2" xfId="1" applyNumberFormat="1" applyFont="1" applyFill="1" applyBorder="1" applyAlignment="1" applyProtection="1">
      <alignment horizontal="center" vertical="top" wrapText="1" shrinkToFi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vertical="center" wrapText="1"/>
    </xf>
    <xf numFmtId="4" fontId="13" fillId="0" borderId="2" xfId="0" applyNumberFormat="1" applyFont="1" applyFill="1" applyBorder="1" applyAlignment="1">
      <alignment horizontal="center" vertical="top" wrapText="1"/>
    </xf>
    <xf numFmtId="4" fontId="13" fillId="4" borderId="2" xfId="0" applyNumberFormat="1" applyFont="1" applyFill="1" applyBorder="1" applyAlignment="1">
      <alignment horizontal="center" vertical="center" wrapText="1"/>
    </xf>
    <xf numFmtId="4" fontId="13" fillId="0" borderId="2" xfId="1" applyNumberFormat="1" applyFont="1" applyFill="1" applyBorder="1" applyAlignment="1" applyProtection="1">
      <alignment horizontal="center" vertical="top"/>
      <protection locked="0"/>
    </xf>
    <xf numFmtId="4" fontId="13" fillId="0" borderId="2" xfId="1" applyNumberFormat="1" applyFont="1" applyFill="1" applyBorder="1" applyAlignment="1">
      <alignment horizontal="center" vertical="top"/>
    </xf>
    <xf numFmtId="4" fontId="11" fillId="3" borderId="2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1" applyNumberFormat="1" applyFont="1" applyFill="1" applyBorder="1" applyAlignment="1">
      <alignment horizontal="center" vertical="top"/>
    </xf>
    <xf numFmtId="49" fontId="13" fillId="0" borderId="0" xfId="1" applyNumberFormat="1" applyFont="1" applyFill="1" applyBorder="1" applyAlignment="1" applyProtection="1">
      <alignment vertical="top" wrapText="1"/>
      <protection locked="0"/>
    </xf>
    <xf numFmtId="49" fontId="13" fillId="0" borderId="0" xfId="1" applyNumberFormat="1" applyFont="1" applyFill="1" applyBorder="1" applyAlignment="1" applyProtection="1">
      <alignment horizontal="center" vertical="top" wrapText="1" shrinkToFit="1"/>
      <protection locked="0"/>
    </xf>
    <xf numFmtId="49" fontId="13" fillId="0" borderId="0" xfId="0" applyNumberFormat="1" applyFont="1" applyFill="1" applyBorder="1" applyAlignment="1">
      <alignment horizontal="center" vertical="top" wrapText="1"/>
    </xf>
    <xf numFmtId="4" fontId="13" fillId="0" borderId="0" xfId="1" applyNumberFormat="1" applyFont="1" applyFill="1" applyBorder="1" applyAlignment="1" applyProtection="1">
      <alignment horizontal="right" vertical="top"/>
      <protection locked="0"/>
    </xf>
    <xf numFmtId="4" fontId="13" fillId="0" borderId="0" xfId="0" applyNumberFormat="1" applyFont="1" applyFill="1" applyBorder="1" applyAlignment="1">
      <alignment horizontal="right" vertical="top" wrapText="1"/>
    </xf>
    <xf numFmtId="2" fontId="13" fillId="0" borderId="0" xfId="1" applyNumberFormat="1" applyFont="1" applyFill="1" applyBorder="1" applyAlignment="1">
      <alignment horizontal="right" vertical="top"/>
    </xf>
    <xf numFmtId="4" fontId="13" fillId="0" borderId="0" xfId="2" applyNumberFormat="1" applyFont="1" applyFill="1" applyBorder="1" applyAlignment="1">
      <alignment horizontal="center" vertical="top"/>
    </xf>
    <xf numFmtId="49" fontId="13" fillId="0" borderId="0" xfId="1" applyNumberFormat="1" applyFont="1" applyFill="1" applyBorder="1" applyAlignment="1" applyProtection="1">
      <alignment horizontal="center" vertical="top"/>
      <protection locked="0"/>
    </xf>
    <xf numFmtId="49" fontId="13" fillId="0" borderId="0" xfId="1" applyNumberFormat="1" applyFont="1" applyFill="1" applyBorder="1" applyAlignment="1" applyProtection="1">
      <alignment horizontal="left" vertical="top" wrapText="1" shrinkToFit="1"/>
      <protection locked="0"/>
    </xf>
    <xf numFmtId="1" fontId="13" fillId="0" borderId="2" xfId="1" applyNumberFormat="1" applyFont="1" applyFill="1" applyBorder="1" applyAlignment="1" applyProtection="1">
      <alignment horizontal="right" vertical="top"/>
      <protection locked="0"/>
    </xf>
    <xf numFmtId="0" fontId="2" fillId="0" borderId="7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vertical="top" wrapText="1"/>
    </xf>
    <xf numFmtId="0" fontId="2" fillId="0" borderId="7" xfId="1" applyNumberFormat="1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left" vertical="top" wrapText="1"/>
    </xf>
    <xf numFmtId="49" fontId="2" fillId="0" borderId="7" xfId="0" applyNumberFormat="1" applyFont="1" applyFill="1" applyBorder="1" applyAlignment="1">
      <alignment horizontal="center" vertical="top" wrapText="1"/>
    </xf>
    <xf numFmtId="4" fontId="11" fillId="0" borderId="7" xfId="0" applyNumberFormat="1" applyFont="1" applyFill="1" applyBorder="1" applyAlignment="1">
      <alignment horizontal="right" vertical="top" wrapText="1"/>
    </xf>
    <xf numFmtId="4" fontId="2" fillId="0" borderId="2" xfId="0" applyNumberFormat="1" applyFont="1" applyFill="1" applyBorder="1" applyAlignment="1">
      <alignment horizontal="right" vertical="top" wrapText="1"/>
    </xf>
    <xf numFmtId="2" fontId="11" fillId="0" borderId="2" xfId="1" applyNumberFormat="1" applyFont="1" applyFill="1" applyBorder="1" applyAlignment="1">
      <alignment horizontal="right" vertical="top" indent="1"/>
    </xf>
    <xf numFmtId="2" fontId="11" fillId="0" borderId="2" xfId="1" applyNumberFormat="1" applyFont="1" applyFill="1" applyBorder="1" applyAlignment="1">
      <alignment horizontal="right" vertical="top"/>
    </xf>
    <xf numFmtId="4" fontId="11" fillId="0" borderId="2" xfId="0" applyNumberFormat="1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2" xfId="1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top" wrapText="1"/>
    </xf>
    <xf numFmtId="4" fontId="2" fillId="0" borderId="6" xfId="0" applyNumberFormat="1" applyFont="1" applyFill="1" applyBorder="1" applyAlignment="1">
      <alignment horizontal="right" vertical="top" wrapText="1"/>
    </xf>
    <xf numFmtId="4" fontId="11" fillId="0" borderId="6" xfId="0" applyNumberFormat="1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2" xfId="1" applyNumberFormat="1" applyFont="1" applyFill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2" fontId="11" fillId="0" borderId="7" xfId="1" applyNumberFormat="1" applyFont="1" applyFill="1" applyBorder="1" applyAlignment="1">
      <alignment horizontal="right" vertical="top"/>
    </xf>
    <xf numFmtId="2" fontId="11" fillId="0" borderId="10" xfId="1" applyNumberFormat="1" applyFont="1" applyFill="1" applyBorder="1" applyAlignment="1">
      <alignment horizontal="right" vertical="top"/>
    </xf>
    <xf numFmtId="2" fontId="11" fillId="0" borderId="6" xfId="1" applyNumberFormat="1" applyFont="1" applyFill="1" applyBorder="1" applyAlignment="1">
      <alignment horizontal="right" vertical="top"/>
    </xf>
    <xf numFmtId="4" fontId="11" fillId="0" borderId="7" xfId="0" applyNumberFormat="1" applyFont="1" applyFill="1" applyBorder="1" applyAlignment="1">
      <alignment horizontal="right" vertical="top" wrapText="1"/>
    </xf>
    <xf numFmtId="4" fontId="11" fillId="0" borderId="10" xfId="0" applyNumberFormat="1" applyFont="1" applyFill="1" applyBorder="1" applyAlignment="1">
      <alignment horizontal="right" vertical="top" wrapText="1"/>
    </xf>
    <xf numFmtId="4" fontId="11" fillId="0" borderId="6" xfId="0" applyNumberFormat="1" applyFont="1" applyFill="1" applyBorder="1" applyAlignment="1">
      <alignment horizontal="right" vertical="top" wrapText="1"/>
    </xf>
    <xf numFmtId="4" fontId="2" fillId="0" borderId="7" xfId="0" applyNumberFormat="1" applyFont="1" applyFill="1" applyBorder="1" applyAlignment="1">
      <alignment horizontal="right" vertical="top" wrapText="1"/>
    </xf>
    <xf numFmtId="4" fontId="2" fillId="0" borderId="10" xfId="0" applyNumberFormat="1" applyFont="1" applyFill="1" applyBorder="1" applyAlignment="1">
      <alignment horizontal="right" vertical="top" wrapText="1"/>
    </xf>
    <xf numFmtId="4" fontId="2" fillId="0" borderId="6" xfId="0" applyNumberFormat="1" applyFont="1" applyFill="1" applyBorder="1" applyAlignment="1">
      <alignment horizontal="right" vertical="top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49" fontId="2" fillId="0" borderId="7" xfId="0" applyNumberFormat="1" applyFont="1" applyFill="1" applyBorder="1" applyAlignment="1">
      <alignment horizontal="center" vertical="top" wrapText="1"/>
    </xf>
    <xf numFmtId="49" fontId="2" fillId="0" borderId="10" xfId="0" applyNumberFormat="1" applyFont="1" applyFill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/>
    </xf>
    <xf numFmtId="0" fontId="2" fillId="0" borderId="7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1" applyNumberFormat="1" applyFont="1" applyFill="1" applyBorder="1" applyAlignment="1">
      <alignment horizontal="center" vertical="top"/>
    </xf>
    <xf numFmtId="0" fontId="2" fillId="0" borderId="10" xfId="1" applyNumberFormat="1" applyFont="1" applyFill="1" applyBorder="1" applyAlignment="1">
      <alignment horizontal="center" vertical="top"/>
    </xf>
    <xf numFmtId="0" fontId="2" fillId="0" borderId="6" xfId="1" applyNumberFormat="1" applyFont="1" applyFill="1" applyBorder="1" applyAlignment="1">
      <alignment horizontal="center" vertical="top"/>
    </xf>
    <xf numFmtId="0" fontId="2" fillId="0" borderId="7" xfId="1" applyNumberFormat="1" applyFont="1" applyFill="1" applyBorder="1" applyAlignment="1">
      <alignment horizontal="center" vertical="top" wrapText="1"/>
    </xf>
    <xf numFmtId="0" fontId="2" fillId="0" borderId="10" xfId="1" applyNumberFormat="1" applyFont="1" applyFill="1" applyBorder="1" applyAlignment="1">
      <alignment horizontal="center" vertical="top" wrapText="1"/>
    </xf>
    <xf numFmtId="0" fontId="2" fillId="0" borderId="6" xfId="1" applyNumberFormat="1" applyFont="1" applyFill="1" applyBorder="1" applyAlignment="1">
      <alignment horizontal="center" vertical="top" wrapText="1"/>
    </xf>
    <xf numFmtId="49" fontId="11" fillId="3" borderId="4" xfId="0" applyNumberFormat="1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 applyProtection="1">
      <alignment horizontal="left" vertical="top"/>
      <protection locked="0"/>
    </xf>
    <xf numFmtId="0" fontId="11" fillId="3" borderId="4" xfId="0" applyFont="1" applyFill="1" applyBorder="1" applyAlignment="1">
      <alignment horizontal="left" vertical="top" wrapText="1"/>
    </xf>
    <xf numFmtId="0" fontId="11" fillId="3" borderId="3" xfId="0" applyFont="1" applyFill="1" applyBorder="1" applyAlignment="1">
      <alignment horizontal="left" vertical="top" wrapText="1"/>
    </xf>
    <xf numFmtId="0" fontId="11" fillId="3" borderId="5" xfId="0" applyFont="1" applyFill="1" applyBorder="1" applyAlignment="1">
      <alignment horizontal="left" vertical="top" wrapText="1"/>
    </xf>
    <xf numFmtId="49" fontId="11" fillId="3" borderId="4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9" fontId="13" fillId="4" borderId="9" xfId="1" applyNumberFormat="1" applyFont="1" applyFill="1" applyBorder="1" applyAlignment="1" applyProtection="1">
      <alignment horizontal="center" vertical="top" wrapText="1"/>
      <protection locked="0"/>
    </xf>
    <xf numFmtId="49" fontId="13" fillId="4" borderId="1" xfId="1" applyNumberFormat="1" applyFont="1" applyFill="1" applyBorder="1" applyAlignment="1" applyProtection="1">
      <alignment horizontal="center" vertical="top" wrapText="1"/>
      <protection locked="0"/>
    </xf>
    <xf numFmtId="49" fontId="13" fillId="4" borderId="8" xfId="1" applyNumberFormat="1" applyFont="1" applyFill="1" applyBorder="1" applyAlignment="1" applyProtection="1">
      <alignment horizontal="center" vertical="top" wrapText="1"/>
      <protection locked="0"/>
    </xf>
    <xf numFmtId="49" fontId="13" fillId="4" borderId="14" xfId="1" applyNumberFormat="1" applyFont="1" applyFill="1" applyBorder="1" applyAlignment="1" applyProtection="1">
      <alignment horizontal="center" vertical="top" wrapText="1"/>
      <protection locked="0"/>
    </xf>
    <xf numFmtId="49" fontId="13" fillId="4" borderId="0" xfId="1" applyNumberFormat="1" applyFont="1" applyFill="1" applyBorder="1" applyAlignment="1" applyProtection="1">
      <alignment horizontal="center" vertical="top" wrapText="1"/>
      <protection locked="0"/>
    </xf>
    <xf numFmtId="49" fontId="13" fillId="4" borderId="15" xfId="1" applyNumberFormat="1" applyFont="1" applyFill="1" applyBorder="1" applyAlignment="1" applyProtection="1">
      <alignment horizontal="center" vertical="top" wrapText="1"/>
      <protection locked="0"/>
    </xf>
    <xf numFmtId="49" fontId="13" fillId="4" borderId="12" xfId="1" applyNumberFormat="1" applyFont="1" applyFill="1" applyBorder="1" applyAlignment="1" applyProtection="1">
      <alignment horizontal="center" vertical="top" wrapText="1"/>
      <protection locked="0"/>
    </xf>
    <xf numFmtId="49" fontId="13" fillId="4" borderId="13" xfId="1" applyNumberFormat="1" applyFont="1" applyFill="1" applyBorder="1" applyAlignment="1" applyProtection="1">
      <alignment horizontal="center" vertical="top" wrapText="1"/>
      <protection locked="0"/>
    </xf>
    <xf numFmtId="49" fontId="13" fillId="4" borderId="11" xfId="1" applyNumberFormat="1" applyFont="1" applyFill="1" applyBorder="1" applyAlignment="1" applyProtection="1">
      <alignment horizontal="center" vertical="top" wrapText="1"/>
      <protection locked="0"/>
    </xf>
    <xf numFmtId="0" fontId="13" fillId="4" borderId="7" xfId="0" applyFont="1" applyFill="1" applyBorder="1" applyAlignment="1">
      <alignment horizontal="center" vertical="top" wrapText="1"/>
    </xf>
    <xf numFmtId="0" fontId="13" fillId="4" borderId="10" xfId="0" applyFont="1" applyFill="1" applyBorder="1" applyAlignment="1">
      <alignment horizontal="center" vertical="top" wrapText="1"/>
    </xf>
    <xf numFmtId="0" fontId="13" fillId="4" borderId="6" xfId="0" applyFont="1" applyFill="1" applyBorder="1" applyAlignment="1">
      <alignment horizontal="center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10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left" vertical="top" wrapText="1"/>
    </xf>
    <xf numFmtId="0" fontId="16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40;&#1057;&#1058;&#1071;/&#1086;&#1090;&#1095;&#1077;&#1090;%20&#1087;&#1086;%20&#1043;&#1055;/&#1074;%20&#1084;&#1080;&#1085;&#1092;&#1080;&#1085;/7%20-%202023%20&#1075;&#1086;&#1076;/1%20-%20&#1086;&#1090;&#1095;&#1077;&#1090;%20&#1087;&#1086;%20&#1089;&#1091;&#1073;&#1089;&#1080;&#1076;&#1080;&#1103;&#1084;%20&#1076;&#1086;%2020.04.2023/&#1086;&#1090;%20&#1089;&#1086;&#1080;&#1089;&#1087;&#1086;&#1083;&#1085;&#1080;&#1090;/&#1048;&#1085;&#1092;&#1088;&#1072;/&#1090;&#1072;&#1073;&#1083;&#1080;&#1094;&#1072;%2016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40;&#1057;&#1058;&#1071;/&#1086;&#1090;&#1095;&#1077;&#1090;%20&#1087;&#1086;%20&#1043;&#1055;/&#1074;%20&#1084;&#1080;&#1085;&#1092;&#1080;&#1085;/7%20-%202023%20&#1075;&#1086;&#1076;/2%20-%201%20&#1087;&#1086;&#1083;&#1091;&#1075;&#1086;&#1076;&#1080;&#1077;%202023/&#1086;&#1090;&#1074;&#1077;&#1090;&#1099;/&#1040;&#1076;&#1080;&#1075;&#1072;&#1084;&#1086;&#1074;&#1072;/&#1087;&#1088;&#1080;&#1083;&#1086;&#1078;&#1077;&#1085;&#1080;&#1077;%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</sheetNames>
    <sheetDataSet>
      <sheetData sheetId="0">
        <row r="18">
          <cell r="J18">
            <v>28916.9</v>
          </cell>
        </row>
        <row r="22">
          <cell r="J2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</sheetNames>
    <sheetDataSet>
      <sheetData sheetId="0">
        <row r="18">
          <cell r="R18">
            <v>27985.592000000001</v>
          </cell>
        </row>
        <row r="22">
          <cell r="R22">
            <v>0</v>
          </cell>
          <cell r="X22" t="str">
            <v>Реализовано договоров на технологическое присоединение к инженерным сетям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41"/>
  <sheetViews>
    <sheetView zoomScale="80" zoomScaleNormal="80" workbookViewId="0">
      <pane ySplit="1" topLeftCell="A18" activePane="bottomLeft" state="frozen"/>
      <selection pane="bottomLeft" activeCell="P20" sqref="P20:P22"/>
    </sheetView>
  </sheetViews>
  <sheetFormatPr defaultColWidth="8.85546875" defaultRowHeight="15" x14ac:dyDescent="0.25"/>
  <cols>
    <col min="1" max="1" width="4.5703125" style="1" customWidth="1"/>
    <col min="2" max="2" width="18.7109375" style="1" customWidth="1"/>
    <col min="3" max="3" width="3.85546875" style="1" customWidth="1"/>
    <col min="4" max="4" width="11.5703125" style="1" customWidth="1"/>
    <col min="5" max="5" width="10.28515625" style="1" customWidth="1"/>
    <col min="6" max="6" width="13.140625" style="1" customWidth="1"/>
    <col min="7" max="7" width="12.28515625" style="1" customWidth="1"/>
    <col min="8" max="8" width="12.85546875" style="1" customWidth="1"/>
    <col min="9" max="9" width="12.7109375" style="1" customWidth="1"/>
    <col min="10" max="10" width="11.7109375" style="1" bestFit="1" customWidth="1"/>
    <col min="11" max="11" width="12.5703125" style="1" customWidth="1"/>
    <col min="12" max="12" width="9.7109375" style="1" customWidth="1"/>
    <col min="13" max="13" width="11.42578125" style="1" customWidth="1"/>
    <col min="14" max="14" width="9.5703125" style="1" customWidth="1"/>
    <col min="15" max="15" width="9.7109375" style="1" customWidth="1"/>
    <col min="16" max="17" width="13.42578125" style="1" customWidth="1"/>
    <col min="18" max="18" width="11.5703125" style="1" customWidth="1"/>
    <col min="19" max="19" width="12.85546875" style="1" customWidth="1"/>
    <col min="20" max="20" width="10.7109375" style="1" customWidth="1"/>
    <col min="21" max="21" width="11.5703125" style="1" customWidth="1"/>
    <col min="22" max="22" width="9.28515625" style="1" bestFit="1" customWidth="1"/>
    <col min="23" max="23" width="8.28515625" style="1" customWidth="1"/>
    <col min="24" max="24" width="16" style="1" customWidth="1"/>
    <col min="25" max="25" width="9.85546875" style="1" customWidth="1"/>
    <col min="26" max="26" width="8.28515625" style="1" bestFit="1" customWidth="1"/>
    <col min="27" max="27" width="11" style="1" customWidth="1"/>
    <col min="28" max="28" width="22.28515625" style="1" customWidth="1"/>
    <col min="29" max="16384" width="8.85546875" style="1"/>
  </cols>
  <sheetData>
    <row r="1" spans="1:28" x14ac:dyDescent="0.25">
      <c r="A1" s="6"/>
      <c r="B1" s="6"/>
      <c r="K1" s="280"/>
      <c r="L1" s="280"/>
    </row>
    <row r="2" spans="1:28" x14ac:dyDescent="0.25">
      <c r="B2" s="9"/>
      <c r="C2" s="281" t="s">
        <v>21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</row>
    <row r="3" spans="1:28" x14ac:dyDescent="0.25">
      <c r="B3" s="9"/>
      <c r="C3" s="281" t="s">
        <v>90</v>
      </c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</row>
    <row r="4" spans="1:28" x14ac:dyDescent="0.25">
      <c r="B4" s="9"/>
      <c r="C4" s="281" t="s">
        <v>197</v>
      </c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</row>
    <row r="5" spans="1:28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5"/>
    </row>
    <row r="6" spans="1:28" ht="14.45" customHeight="1" x14ac:dyDescent="0.25">
      <c r="B6" s="10"/>
      <c r="C6" s="279" t="s">
        <v>59</v>
      </c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U6" s="13"/>
    </row>
    <row r="7" spans="1:28" ht="14.45" customHeight="1" x14ac:dyDescent="0.25">
      <c r="B7" s="11"/>
      <c r="C7" s="282" t="s">
        <v>0</v>
      </c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</row>
    <row r="8" spans="1:28" ht="15.7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28" s="7" customFormat="1" ht="12.75" customHeight="1" x14ac:dyDescent="0.2">
      <c r="A9" s="273" t="s">
        <v>20</v>
      </c>
      <c r="B9" s="273" t="s">
        <v>61</v>
      </c>
      <c r="C9" s="273" t="s">
        <v>20</v>
      </c>
      <c r="D9" s="273" t="s">
        <v>78</v>
      </c>
      <c r="E9" s="273" t="s">
        <v>79</v>
      </c>
      <c r="F9" s="273" t="s">
        <v>19</v>
      </c>
      <c r="G9" s="283" t="s">
        <v>82</v>
      </c>
      <c r="H9" s="284"/>
      <c r="I9" s="289" t="s">
        <v>18</v>
      </c>
      <c r="J9" s="290"/>
      <c r="K9" s="290"/>
      <c r="L9" s="290"/>
      <c r="M9" s="290"/>
      <c r="N9" s="290"/>
      <c r="O9" s="291"/>
      <c r="P9" s="292" t="s">
        <v>83</v>
      </c>
      <c r="Q9" s="289" t="s">
        <v>17</v>
      </c>
      <c r="R9" s="290"/>
      <c r="S9" s="290"/>
      <c r="T9" s="290"/>
      <c r="U9" s="290"/>
      <c r="V9" s="290"/>
      <c r="W9" s="291"/>
      <c r="X9" s="289" t="s">
        <v>87</v>
      </c>
      <c r="Y9" s="290"/>
      <c r="Z9" s="290"/>
      <c r="AA9" s="290"/>
      <c r="AB9" s="291"/>
    </row>
    <row r="10" spans="1:28" s="7" customFormat="1" ht="29.25" customHeight="1" x14ac:dyDescent="0.2">
      <c r="A10" s="274"/>
      <c r="B10" s="274"/>
      <c r="C10" s="274"/>
      <c r="D10" s="274"/>
      <c r="E10" s="274"/>
      <c r="F10" s="274"/>
      <c r="G10" s="285"/>
      <c r="H10" s="286"/>
      <c r="I10" s="289" t="s">
        <v>62</v>
      </c>
      <c r="J10" s="290"/>
      <c r="K10" s="290"/>
      <c r="L10" s="291"/>
      <c r="M10" s="283" t="s">
        <v>48</v>
      </c>
      <c r="N10" s="293"/>
      <c r="O10" s="284"/>
      <c r="P10" s="292"/>
      <c r="Q10" s="289" t="s">
        <v>62</v>
      </c>
      <c r="R10" s="290"/>
      <c r="S10" s="290"/>
      <c r="T10" s="291"/>
      <c r="U10" s="283" t="s">
        <v>48</v>
      </c>
      <c r="V10" s="293"/>
      <c r="W10" s="284"/>
      <c r="X10" s="283" t="s">
        <v>22</v>
      </c>
      <c r="Y10" s="293"/>
      <c r="Z10" s="284"/>
      <c r="AA10" s="273" t="s">
        <v>15</v>
      </c>
      <c r="AB10" s="273" t="s">
        <v>14</v>
      </c>
    </row>
    <row r="11" spans="1:28" s="7" customFormat="1" ht="12.75" customHeight="1" x14ac:dyDescent="0.2">
      <c r="A11" s="274"/>
      <c r="B11" s="274"/>
      <c r="C11" s="274"/>
      <c r="D11" s="274"/>
      <c r="E11" s="274"/>
      <c r="F11" s="274"/>
      <c r="G11" s="285"/>
      <c r="H11" s="286"/>
      <c r="I11" s="273" t="s">
        <v>11</v>
      </c>
      <c r="J11" s="289" t="s">
        <v>10</v>
      </c>
      <c r="K11" s="290"/>
      <c r="L11" s="291"/>
      <c r="M11" s="287"/>
      <c r="N11" s="294"/>
      <c r="O11" s="288"/>
      <c r="P11" s="292"/>
      <c r="Q11" s="292" t="s">
        <v>11</v>
      </c>
      <c r="R11" s="290" t="s">
        <v>10</v>
      </c>
      <c r="S11" s="290"/>
      <c r="T11" s="291"/>
      <c r="U11" s="287"/>
      <c r="V11" s="294"/>
      <c r="W11" s="288"/>
      <c r="X11" s="287"/>
      <c r="Y11" s="294"/>
      <c r="Z11" s="288"/>
      <c r="AA11" s="274"/>
      <c r="AB11" s="274"/>
    </row>
    <row r="12" spans="1:28" s="7" customFormat="1" ht="27" customHeight="1" x14ac:dyDescent="0.2">
      <c r="A12" s="274"/>
      <c r="B12" s="274"/>
      <c r="C12" s="274"/>
      <c r="D12" s="274"/>
      <c r="E12" s="274"/>
      <c r="F12" s="274"/>
      <c r="G12" s="287"/>
      <c r="H12" s="288"/>
      <c r="I12" s="274"/>
      <c r="J12" s="273" t="s">
        <v>84</v>
      </c>
      <c r="K12" s="273" t="s">
        <v>85</v>
      </c>
      <c r="L12" s="273" t="s">
        <v>86</v>
      </c>
      <c r="M12" s="273" t="s">
        <v>84</v>
      </c>
      <c r="N12" s="273" t="s">
        <v>85</v>
      </c>
      <c r="O12" s="273" t="s">
        <v>86</v>
      </c>
      <c r="P12" s="292"/>
      <c r="Q12" s="292"/>
      <c r="R12" s="284" t="s">
        <v>84</v>
      </c>
      <c r="S12" s="273" t="s">
        <v>85</v>
      </c>
      <c r="T12" s="273" t="s">
        <v>86</v>
      </c>
      <c r="U12" s="273" t="s">
        <v>84</v>
      </c>
      <c r="V12" s="273" t="s">
        <v>85</v>
      </c>
      <c r="W12" s="273" t="s">
        <v>86</v>
      </c>
      <c r="X12" s="273" t="s">
        <v>88</v>
      </c>
      <c r="Y12" s="273" t="s">
        <v>13</v>
      </c>
      <c r="Z12" s="273" t="s">
        <v>12</v>
      </c>
      <c r="AA12" s="274"/>
      <c r="AB12" s="274"/>
    </row>
    <row r="13" spans="1:28" s="7" customFormat="1" ht="38.25" x14ac:dyDescent="0.2">
      <c r="A13" s="275"/>
      <c r="B13" s="275"/>
      <c r="C13" s="275"/>
      <c r="D13" s="275"/>
      <c r="E13" s="275"/>
      <c r="F13" s="275"/>
      <c r="G13" s="41" t="s">
        <v>80</v>
      </c>
      <c r="H13" s="41" t="s">
        <v>81</v>
      </c>
      <c r="I13" s="275"/>
      <c r="J13" s="275"/>
      <c r="K13" s="275"/>
      <c r="L13" s="275"/>
      <c r="M13" s="275"/>
      <c r="N13" s="275"/>
      <c r="O13" s="275"/>
      <c r="P13" s="292"/>
      <c r="Q13" s="292"/>
      <c r="R13" s="288"/>
      <c r="S13" s="275"/>
      <c r="T13" s="275"/>
      <c r="U13" s="275"/>
      <c r="V13" s="275"/>
      <c r="W13" s="275"/>
      <c r="X13" s="275"/>
      <c r="Y13" s="275"/>
      <c r="Z13" s="275"/>
      <c r="AA13" s="275"/>
      <c r="AB13" s="275"/>
    </row>
    <row r="14" spans="1:28" s="7" customFormat="1" ht="12.75" x14ac:dyDescent="0.2">
      <c r="A14" s="8">
        <v>1</v>
      </c>
      <c r="B14" s="8">
        <v>2</v>
      </c>
      <c r="C14" s="8">
        <v>3</v>
      </c>
      <c r="D14" s="40">
        <v>4</v>
      </c>
      <c r="E14" s="40">
        <v>5</v>
      </c>
      <c r="F14" s="8">
        <v>6</v>
      </c>
      <c r="G14" s="8">
        <v>7</v>
      </c>
      <c r="H14" s="8">
        <v>8</v>
      </c>
      <c r="I14" s="8">
        <v>9</v>
      </c>
      <c r="J14" s="8">
        <v>10</v>
      </c>
      <c r="K14" s="8">
        <v>11</v>
      </c>
      <c r="L14" s="8">
        <v>12</v>
      </c>
      <c r="M14" s="8">
        <v>13</v>
      </c>
      <c r="N14" s="8">
        <v>14</v>
      </c>
      <c r="O14" s="8">
        <v>15</v>
      </c>
      <c r="P14" s="8">
        <v>16</v>
      </c>
      <c r="Q14" s="40">
        <v>17</v>
      </c>
      <c r="R14" s="8">
        <v>18</v>
      </c>
      <c r="S14" s="8">
        <v>19</v>
      </c>
      <c r="T14" s="8">
        <v>20</v>
      </c>
      <c r="U14" s="8">
        <v>21</v>
      </c>
      <c r="V14" s="8">
        <v>22</v>
      </c>
      <c r="W14" s="8">
        <v>23</v>
      </c>
      <c r="X14" s="8">
        <v>24</v>
      </c>
      <c r="Y14" s="8">
        <v>25</v>
      </c>
      <c r="Z14" s="8">
        <v>26</v>
      </c>
      <c r="AA14" s="8">
        <v>27</v>
      </c>
      <c r="AB14" s="8">
        <v>28</v>
      </c>
    </row>
    <row r="15" spans="1:28" s="7" customFormat="1" ht="12.75" x14ac:dyDescent="0.2">
      <c r="A15" s="16"/>
      <c r="B15" s="16"/>
      <c r="C15" s="295" t="s">
        <v>2</v>
      </c>
      <c r="D15" s="296"/>
      <c r="E15" s="296"/>
      <c r="F15" s="297"/>
      <c r="G15" s="39"/>
      <c r="H15" s="39"/>
      <c r="I15" s="22">
        <f>SUM(J15:L15)</f>
        <v>674574.5</v>
      </c>
      <c r="J15" s="22">
        <f>J16</f>
        <v>634639.4</v>
      </c>
      <c r="K15" s="22">
        <f>K16</f>
        <v>26443.4</v>
      </c>
      <c r="L15" s="22">
        <f>L16</f>
        <v>13491.7</v>
      </c>
      <c r="M15" s="20">
        <f>J15/I15*100</f>
        <v>94.079957069234027</v>
      </c>
      <c r="N15" s="20">
        <f>K15/I15*100</f>
        <v>3.9200118000309829</v>
      </c>
      <c r="O15" s="20">
        <f t="shared" ref="O15" si="0">L15/I15*100</f>
        <v>2.000031130735004</v>
      </c>
      <c r="P15" s="22">
        <f>R15+S15</f>
        <v>543949.47473000002</v>
      </c>
      <c r="Q15" s="22">
        <f>Q16</f>
        <v>371112.09523000004</v>
      </c>
      <c r="R15" s="22">
        <f>SUM(R16:R18)</f>
        <v>349142.09983000002</v>
      </c>
      <c r="S15" s="22">
        <f>SUM(S16:S18)</f>
        <v>194807.3749</v>
      </c>
      <c r="T15" s="22">
        <f>SUM(T16:T18)</f>
        <v>11101.1245</v>
      </c>
      <c r="U15" s="20">
        <f>R15/(SUM(R15:T15))*100</f>
        <v>62.902751625590746</v>
      </c>
      <c r="V15" s="20">
        <f>S15/(SUM(R15:T15))*100</f>
        <v>35.097228103212323</v>
      </c>
      <c r="W15" s="20">
        <f>T15/(SUM(R15:T15))*100</f>
        <v>2.0000202711969242</v>
      </c>
      <c r="X15" s="44"/>
      <c r="Y15" s="47"/>
      <c r="Z15" s="45"/>
      <c r="AA15" s="46"/>
      <c r="AB15" s="23"/>
    </row>
    <row r="16" spans="1:28" s="7" customFormat="1" ht="276.75" customHeight="1" x14ac:dyDescent="0.2">
      <c r="A16" s="235" t="s">
        <v>63</v>
      </c>
      <c r="B16" s="238" t="s">
        <v>100</v>
      </c>
      <c r="C16" s="239">
        <v>1</v>
      </c>
      <c r="D16" s="239" t="s">
        <v>97</v>
      </c>
      <c r="E16" s="239">
        <v>851</v>
      </c>
      <c r="F16" s="240" t="s">
        <v>69</v>
      </c>
      <c r="G16" s="235" t="s">
        <v>141</v>
      </c>
      <c r="H16" s="241" t="s">
        <v>142</v>
      </c>
      <c r="I16" s="242">
        <f>J16+K16+L16</f>
        <v>674574.5</v>
      </c>
      <c r="J16" s="243">
        <v>634639.4</v>
      </c>
      <c r="K16" s="243">
        <v>26443.4</v>
      </c>
      <c r="L16" s="243">
        <v>13491.7</v>
      </c>
      <c r="M16" s="244">
        <v>96</v>
      </c>
      <c r="N16" s="244">
        <v>4</v>
      </c>
      <c r="O16" s="245">
        <f t="shared" ref="O16" si="1">L16/I16*100</f>
        <v>2.000031130735004</v>
      </c>
      <c r="P16" s="246">
        <f>R16+S16</f>
        <v>363689.74073000002</v>
      </c>
      <c r="Q16" s="246">
        <f>R16+S16+T16</f>
        <v>371112.09523000004</v>
      </c>
      <c r="R16" s="243">
        <v>349142.09983000002</v>
      </c>
      <c r="S16" s="243">
        <v>14547.6409</v>
      </c>
      <c r="T16" s="243">
        <v>7422.3545000000004</v>
      </c>
      <c r="U16" s="244">
        <v>96</v>
      </c>
      <c r="V16" s="244">
        <v>4</v>
      </c>
      <c r="W16" s="245">
        <f>T16/(SUM(R16:T16))*100</f>
        <v>2.0000303399973882</v>
      </c>
      <c r="X16" s="247" t="s">
        <v>70</v>
      </c>
      <c r="Y16" s="247" t="s">
        <v>101</v>
      </c>
      <c r="Z16" s="237">
        <v>2</v>
      </c>
      <c r="AA16" s="237" t="s">
        <v>105</v>
      </c>
      <c r="AB16" s="247" t="s">
        <v>114</v>
      </c>
    </row>
    <row r="17" spans="1:28" s="7" customFormat="1" ht="19.5" customHeight="1" x14ac:dyDescent="0.2">
      <c r="A17" s="16"/>
      <c r="B17" s="16"/>
      <c r="C17" s="270" t="s">
        <v>2</v>
      </c>
      <c r="D17" s="271"/>
      <c r="E17" s="271"/>
      <c r="F17" s="272"/>
      <c r="G17" s="16"/>
      <c r="H17" s="16"/>
      <c r="I17" s="26">
        <f t="shared" ref="I17:W17" si="2">I18</f>
        <v>1375803.8</v>
      </c>
      <c r="J17" s="22">
        <f t="shared" si="2"/>
        <v>0</v>
      </c>
      <c r="K17" s="22">
        <f t="shared" si="2"/>
        <v>1348287.6</v>
      </c>
      <c r="L17" s="22">
        <f t="shared" si="2"/>
        <v>27516.2</v>
      </c>
      <c r="M17" s="20">
        <f t="shared" si="2"/>
        <v>0</v>
      </c>
      <c r="N17" s="20">
        <f t="shared" si="2"/>
        <v>97.999990987086974</v>
      </c>
      <c r="O17" s="20">
        <f t="shared" si="2"/>
        <v>2.0000090129130328</v>
      </c>
      <c r="P17" s="22">
        <f t="shared" si="2"/>
        <v>90129.866999999998</v>
      </c>
      <c r="Q17" s="22">
        <f t="shared" si="2"/>
        <v>91969.251999999993</v>
      </c>
      <c r="R17" s="22">
        <f t="shared" si="2"/>
        <v>0</v>
      </c>
      <c r="S17" s="22">
        <f t="shared" si="2"/>
        <v>90129.866999999998</v>
      </c>
      <c r="T17" s="22">
        <f t="shared" si="2"/>
        <v>1839.385</v>
      </c>
      <c r="U17" s="20">
        <f t="shared" si="2"/>
        <v>0</v>
      </c>
      <c r="V17" s="20">
        <f t="shared" si="2"/>
        <v>98.000000043492804</v>
      </c>
      <c r="W17" s="20">
        <f t="shared" si="2"/>
        <v>1.9999999565072031</v>
      </c>
      <c r="X17" s="170"/>
      <c r="Y17" s="171"/>
      <c r="Z17" s="170"/>
      <c r="AA17" s="170"/>
      <c r="AB17" s="170"/>
    </row>
    <row r="18" spans="1:28" s="7" customFormat="1" ht="294" customHeight="1" x14ac:dyDescent="0.2">
      <c r="A18" s="247" t="s">
        <v>73</v>
      </c>
      <c r="B18" s="247" t="s">
        <v>102</v>
      </c>
      <c r="C18" s="248">
        <v>2</v>
      </c>
      <c r="D18" s="248" t="s">
        <v>143</v>
      </c>
      <c r="E18" s="248">
        <v>851</v>
      </c>
      <c r="F18" s="249" t="s">
        <v>33</v>
      </c>
      <c r="G18" s="235" t="s">
        <v>144</v>
      </c>
      <c r="H18" s="241" t="s">
        <v>145</v>
      </c>
      <c r="I18" s="242">
        <f>J18+K18+L18</f>
        <v>1375803.8</v>
      </c>
      <c r="J18" s="250">
        <v>0</v>
      </c>
      <c r="K18" s="250">
        <v>1348287.6</v>
      </c>
      <c r="L18" s="250">
        <v>27516.2</v>
      </c>
      <c r="M18" s="244">
        <v>0</v>
      </c>
      <c r="N18" s="244">
        <f>K18/I18*100</f>
        <v>97.999990987086974</v>
      </c>
      <c r="O18" s="245">
        <f>L18/I18*100</f>
        <v>2.0000090129130328</v>
      </c>
      <c r="P18" s="251">
        <f>R18+S18</f>
        <v>90129.866999999998</v>
      </c>
      <c r="Q18" s="251">
        <f>R18+S18+T18</f>
        <v>91969.251999999993</v>
      </c>
      <c r="R18" s="250">
        <v>0</v>
      </c>
      <c r="S18" s="250">
        <v>90129.866999999998</v>
      </c>
      <c r="T18" s="250">
        <v>1839.385</v>
      </c>
      <c r="U18" s="244">
        <v>0</v>
      </c>
      <c r="V18" s="244">
        <f>S18/Q18*100</f>
        <v>98.000000043492804</v>
      </c>
      <c r="W18" s="245">
        <f>T18/Q18*100</f>
        <v>1.9999999565072031</v>
      </c>
      <c r="X18" s="252" t="s">
        <v>106</v>
      </c>
      <c r="Y18" s="247" t="s">
        <v>101</v>
      </c>
      <c r="Z18" s="236">
        <v>1</v>
      </c>
      <c r="AA18" s="236" t="s">
        <v>105</v>
      </c>
      <c r="AB18" s="252" t="s">
        <v>114</v>
      </c>
    </row>
    <row r="19" spans="1:28" s="7" customFormat="1" ht="12.75" x14ac:dyDescent="0.2">
      <c r="A19" s="16"/>
      <c r="B19" s="16"/>
      <c r="C19" s="270" t="s">
        <v>2</v>
      </c>
      <c r="D19" s="271"/>
      <c r="E19" s="271"/>
      <c r="F19" s="272"/>
      <c r="G19" s="16"/>
      <c r="H19" s="16"/>
      <c r="I19" s="172">
        <f>I20+I23</f>
        <v>1350493.351</v>
      </c>
      <c r="J19" s="19">
        <f>J20+J23</f>
        <v>0</v>
      </c>
      <c r="K19" s="19">
        <f>K20+K23</f>
        <v>1349142.8</v>
      </c>
      <c r="L19" s="19">
        <f>L20+L23</f>
        <v>1350.5509999999999</v>
      </c>
      <c r="M19" s="20">
        <f>J19/I19*100</f>
        <v>0</v>
      </c>
      <c r="N19" s="20">
        <f>K19/I19*100</f>
        <v>99.899995731263687</v>
      </c>
      <c r="O19" s="20">
        <f>L19/I19*100</f>
        <v>0.10000426873630716</v>
      </c>
      <c r="P19" s="19">
        <f>P20+P21</f>
        <v>249999.86478999999</v>
      </c>
      <c r="Q19" s="19">
        <f>Q20</f>
        <v>250250.11515</v>
      </c>
      <c r="R19" s="19">
        <f t="shared" ref="R19:T19" si="3">R20+R21</f>
        <v>0</v>
      </c>
      <c r="S19" s="19">
        <f t="shared" si="3"/>
        <v>249999.86478999999</v>
      </c>
      <c r="T19" s="19">
        <f t="shared" si="3"/>
        <v>250.25036</v>
      </c>
      <c r="U19" s="20">
        <v>0</v>
      </c>
      <c r="V19" s="20">
        <v>0</v>
      </c>
      <c r="W19" s="20">
        <v>0</v>
      </c>
      <c r="X19" s="21"/>
      <c r="Y19" s="14"/>
      <c r="Z19" s="15"/>
      <c r="AA19" s="17"/>
      <c r="AB19" s="18"/>
    </row>
    <row r="20" spans="1:28" s="7" customFormat="1" ht="79.5" customHeight="1" x14ac:dyDescent="0.2">
      <c r="A20" s="273" t="s">
        <v>74</v>
      </c>
      <c r="B20" s="299" t="s">
        <v>103</v>
      </c>
      <c r="C20" s="302">
        <v>1</v>
      </c>
      <c r="D20" s="305">
        <v>2340198010</v>
      </c>
      <c r="E20" s="302">
        <v>851</v>
      </c>
      <c r="F20" s="273" t="s">
        <v>33</v>
      </c>
      <c r="G20" s="273" t="s">
        <v>146</v>
      </c>
      <c r="H20" s="276" t="s">
        <v>145</v>
      </c>
      <c r="I20" s="264">
        <f t="shared" ref="I20" si="4">J20+K20+L20</f>
        <v>500500.50099999999</v>
      </c>
      <c r="J20" s="267">
        <f>[1]Отчет!J22</f>
        <v>0</v>
      </c>
      <c r="K20" s="267">
        <v>500000</v>
      </c>
      <c r="L20" s="267">
        <v>500.50099999999998</v>
      </c>
      <c r="M20" s="261">
        <f t="shared" ref="M20" si="5">J20/I20*100</f>
        <v>0</v>
      </c>
      <c r="N20" s="261">
        <f t="shared" ref="N20" si="6">K20/I20*100</f>
        <v>99.899999900299804</v>
      </c>
      <c r="O20" s="261">
        <f t="shared" ref="O20" si="7">L20/I20*100</f>
        <v>0.10000009970019989</v>
      </c>
      <c r="P20" s="264">
        <f t="shared" ref="P20" si="8">R20+S20</f>
        <v>249999.86478999999</v>
      </c>
      <c r="Q20" s="264">
        <f>R20+S20+T20</f>
        <v>250250.11515</v>
      </c>
      <c r="R20" s="267">
        <f>[2]Отчет!R22</f>
        <v>0</v>
      </c>
      <c r="S20" s="267">
        <v>249999.86478999999</v>
      </c>
      <c r="T20" s="267">
        <v>250.25036</v>
      </c>
      <c r="U20" s="261">
        <v>0</v>
      </c>
      <c r="V20" s="261">
        <f>S20/Q20*100</f>
        <v>99.899999902157887</v>
      </c>
      <c r="W20" s="261">
        <f>T20/Q20*100</f>
        <v>0.10000009784211282</v>
      </c>
      <c r="X20" s="255" t="str">
        <f>[2]Отчет!X22</f>
        <v>Реализовано договоров на технологическое присоединение к инженерным сетям</v>
      </c>
      <c r="Y20" s="258" t="s">
        <v>101</v>
      </c>
      <c r="Z20" s="258">
        <v>3</v>
      </c>
      <c r="AA20" s="258">
        <v>2</v>
      </c>
      <c r="AB20" s="255" t="s">
        <v>114</v>
      </c>
    </row>
    <row r="21" spans="1:28" s="7" customFormat="1" ht="30" customHeight="1" x14ac:dyDescent="0.2">
      <c r="A21" s="274"/>
      <c r="B21" s="300"/>
      <c r="C21" s="303"/>
      <c r="D21" s="306"/>
      <c r="E21" s="303"/>
      <c r="F21" s="274"/>
      <c r="G21" s="274"/>
      <c r="H21" s="277"/>
      <c r="I21" s="265"/>
      <c r="J21" s="268"/>
      <c r="K21" s="268"/>
      <c r="L21" s="268"/>
      <c r="M21" s="262"/>
      <c r="N21" s="262"/>
      <c r="O21" s="262"/>
      <c r="P21" s="265"/>
      <c r="Q21" s="265"/>
      <c r="R21" s="268"/>
      <c r="S21" s="268"/>
      <c r="T21" s="268"/>
      <c r="U21" s="262"/>
      <c r="V21" s="262"/>
      <c r="W21" s="262"/>
      <c r="X21" s="256"/>
      <c r="Y21" s="259"/>
      <c r="Z21" s="259"/>
      <c r="AA21" s="259"/>
      <c r="AB21" s="256"/>
    </row>
    <row r="22" spans="1:28" s="7" customFormat="1" ht="36.75" hidden="1" customHeight="1" x14ac:dyDescent="0.2">
      <c r="A22" s="275"/>
      <c r="B22" s="301"/>
      <c r="C22" s="304"/>
      <c r="D22" s="307"/>
      <c r="E22" s="304"/>
      <c r="F22" s="275"/>
      <c r="G22" s="275"/>
      <c r="H22" s="278"/>
      <c r="I22" s="266"/>
      <c r="J22" s="269"/>
      <c r="K22" s="269"/>
      <c r="L22" s="269"/>
      <c r="M22" s="263"/>
      <c r="N22" s="263"/>
      <c r="O22" s="263"/>
      <c r="P22" s="266"/>
      <c r="Q22" s="266"/>
      <c r="R22" s="269"/>
      <c r="S22" s="269"/>
      <c r="T22" s="269"/>
      <c r="U22" s="263"/>
      <c r="V22" s="263"/>
      <c r="W22" s="263"/>
      <c r="X22" s="257"/>
      <c r="Y22" s="260"/>
      <c r="Z22" s="260"/>
      <c r="AA22" s="260"/>
      <c r="AB22" s="257"/>
    </row>
    <row r="23" spans="1:28" s="7" customFormat="1" ht="265.5" customHeight="1" x14ac:dyDescent="0.2">
      <c r="A23" s="237" t="s">
        <v>75</v>
      </c>
      <c r="B23" s="249" t="s">
        <v>147</v>
      </c>
      <c r="C23" s="248">
        <v>2</v>
      </c>
      <c r="D23" s="253">
        <v>2340198050</v>
      </c>
      <c r="E23" s="248">
        <v>851</v>
      </c>
      <c r="F23" s="237" t="s">
        <v>33</v>
      </c>
      <c r="G23" s="237" t="s">
        <v>148</v>
      </c>
      <c r="H23" s="254" t="s">
        <v>149</v>
      </c>
      <c r="I23" s="246">
        <f>J23+K23+L23</f>
        <v>849992.85000000009</v>
      </c>
      <c r="J23" s="243">
        <v>0</v>
      </c>
      <c r="K23" s="243">
        <v>849142.8</v>
      </c>
      <c r="L23" s="243">
        <v>850.05</v>
      </c>
      <c r="M23" s="245">
        <v>0</v>
      </c>
      <c r="N23" s="245">
        <f>K23/I23*100</f>
        <v>99.899993276414023</v>
      </c>
      <c r="O23" s="245">
        <f>L23/I23*100</f>
        <v>0.10000672358596897</v>
      </c>
      <c r="P23" s="246">
        <v>0</v>
      </c>
      <c r="Q23" s="246">
        <v>0</v>
      </c>
      <c r="R23" s="243">
        <v>0</v>
      </c>
      <c r="S23" s="243">
        <v>0</v>
      </c>
      <c r="T23" s="243">
        <v>0</v>
      </c>
      <c r="U23" s="245">
        <v>0</v>
      </c>
      <c r="V23" s="245">
        <v>0</v>
      </c>
      <c r="W23" s="245">
        <v>0</v>
      </c>
      <c r="X23" s="177" t="s">
        <v>150</v>
      </c>
      <c r="Y23" s="176" t="s">
        <v>101</v>
      </c>
      <c r="Z23" s="176">
        <v>1</v>
      </c>
      <c r="AA23" s="176" t="s">
        <v>105</v>
      </c>
      <c r="AB23" s="177" t="s">
        <v>151</v>
      </c>
    </row>
    <row r="24" spans="1:28" s="7" customFormat="1" ht="24" customHeight="1" x14ac:dyDescent="0.2">
      <c r="A24" s="32"/>
      <c r="B24" s="32"/>
      <c r="C24" s="27"/>
      <c r="D24" s="27"/>
      <c r="E24" s="27"/>
      <c r="F24" s="32"/>
      <c r="G24" s="32"/>
      <c r="H24" s="33"/>
      <c r="I24" s="34"/>
      <c r="J24" s="35"/>
      <c r="K24" s="35"/>
      <c r="L24" s="35"/>
      <c r="M24" s="28"/>
      <c r="N24" s="28"/>
      <c r="O24" s="28"/>
      <c r="P24" s="34"/>
      <c r="Q24" s="34"/>
      <c r="R24" s="35"/>
      <c r="S24" s="35"/>
      <c r="T24" s="35"/>
      <c r="U24" s="28"/>
      <c r="V24" s="28"/>
      <c r="W24" s="28"/>
      <c r="X24" s="32"/>
      <c r="Y24" s="36"/>
      <c r="Z24" s="37"/>
      <c r="AA24" s="37"/>
      <c r="AB24" s="38"/>
    </row>
    <row r="25" spans="1:28" ht="17.25" customHeight="1" x14ac:dyDescent="0.25">
      <c r="A25" s="49" t="s">
        <v>71</v>
      </c>
      <c r="B25" s="6"/>
      <c r="C25" s="6"/>
      <c r="D25" s="6"/>
      <c r="E25" s="6"/>
      <c r="F25" s="6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</row>
    <row r="26" spans="1:28" x14ac:dyDescent="0.25">
      <c r="A26" s="6"/>
      <c r="B26" s="6"/>
      <c r="C26" s="6"/>
      <c r="D26" s="6"/>
      <c r="E26" s="6"/>
      <c r="F26" s="6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pans="1:28" x14ac:dyDescent="0.25">
      <c r="A27" s="48" t="s">
        <v>57</v>
      </c>
      <c r="B27" s="6"/>
      <c r="C27" s="6"/>
      <c r="D27" s="6"/>
      <c r="E27" s="6"/>
      <c r="F27" s="6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42"/>
    </row>
    <row r="28" spans="1:28" x14ac:dyDescent="0.25">
      <c r="A28" s="48" t="s">
        <v>104</v>
      </c>
      <c r="B28" s="6"/>
      <c r="C28" s="6"/>
      <c r="D28" s="6"/>
      <c r="E28" s="6"/>
      <c r="F28" s="6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</row>
    <row r="29" spans="1:28" x14ac:dyDescent="0.25">
      <c r="A29" s="49"/>
      <c r="B29" s="49"/>
      <c r="C29" s="49"/>
      <c r="D29" s="49"/>
      <c r="E29" s="49"/>
      <c r="F29" s="6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1:28" x14ac:dyDescent="0.25">
      <c r="A30" s="49"/>
      <c r="B30" s="49"/>
      <c r="C30" s="49"/>
      <c r="D30" s="49"/>
      <c r="E30" s="49"/>
      <c r="F30" s="6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spans="1:28" x14ac:dyDescent="0.25">
      <c r="A31" s="6"/>
      <c r="B31" s="6"/>
      <c r="C31" s="6"/>
      <c r="D31" s="6"/>
      <c r="E31" s="6"/>
      <c r="F31" s="6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</row>
    <row r="32" spans="1:28" x14ac:dyDescent="0.25">
      <c r="A32" s="6"/>
      <c r="B32" s="6"/>
      <c r="C32" s="6"/>
      <c r="D32" s="6"/>
      <c r="E32" s="6"/>
      <c r="F32" s="6"/>
    </row>
    <row r="39" spans="4:6" x14ac:dyDescent="0.25">
      <c r="D39" s="298"/>
      <c r="E39" s="298"/>
      <c r="F39" s="43"/>
    </row>
    <row r="40" spans="4:6" x14ac:dyDescent="0.25">
      <c r="D40" s="298"/>
      <c r="E40" s="298"/>
      <c r="F40" s="43"/>
    </row>
    <row r="41" spans="4:6" x14ac:dyDescent="0.25">
      <c r="D41" s="298"/>
      <c r="E41" s="298"/>
      <c r="F41" s="43"/>
    </row>
  </sheetData>
  <mergeCells count="77">
    <mergeCell ref="AA10:AA13"/>
    <mergeCell ref="AB10:AB13"/>
    <mergeCell ref="W12:W13"/>
    <mergeCell ref="Q10:T10"/>
    <mergeCell ref="X12:X13"/>
    <mergeCell ref="Y12:Y13"/>
    <mergeCell ref="Z12:Z13"/>
    <mergeCell ref="R12:R13"/>
    <mergeCell ref="S12:S13"/>
    <mergeCell ref="T12:T13"/>
    <mergeCell ref="U12:U13"/>
    <mergeCell ref="V12:V13"/>
    <mergeCell ref="D41:E41"/>
    <mergeCell ref="D40:E40"/>
    <mergeCell ref="D39:E39"/>
    <mergeCell ref="A20:A22"/>
    <mergeCell ref="B20:B22"/>
    <mergeCell ref="C20:C22"/>
    <mergeCell ref="D20:D22"/>
    <mergeCell ref="E20:E22"/>
    <mergeCell ref="C15:F15"/>
    <mergeCell ref="X9:AB9"/>
    <mergeCell ref="I10:L10"/>
    <mergeCell ref="X10:Z11"/>
    <mergeCell ref="J11:L11"/>
    <mergeCell ref="F9:F13"/>
    <mergeCell ref="E9:E13"/>
    <mergeCell ref="D9:D13"/>
    <mergeCell ref="J12:J13"/>
    <mergeCell ref="K12:K13"/>
    <mergeCell ref="L12:L13"/>
    <mergeCell ref="M12:M13"/>
    <mergeCell ref="N12:N13"/>
    <mergeCell ref="O12:O13"/>
    <mergeCell ref="P9:P13"/>
    <mergeCell ref="M10:O11"/>
    <mergeCell ref="B9:B13"/>
    <mergeCell ref="A9:A13"/>
    <mergeCell ref="I11:I13"/>
    <mergeCell ref="C6:S6"/>
    <mergeCell ref="K1:L1"/>
    <mergeCell ref="C2:S2"/>
    <mergeCell ref="C3:S3"/>
    <mergeCell ref="C4:S4"/>
    <mergeCell ref="C7:S7"/>
    <mergeCell ref="G9:H12"/>
    <mergeCell ref="I9:O9"/>
    <mergeCell ref="R11:T11"/>
    <mergeCell ref="C9:C13"/>
    <mergeCell ref="Q11:Q13"/>
    <mergeCell ref="Q9:W9"/>
    <mergeCell ref="U10:W11"/>
    <mergeCell ref="C17:F17"/>
    <mergeCell ref="S20:S22"/>
    <mergeCell ref="T20:T22"/>
    <mergeCell ref="U20:U22"/>
    <mergeCell ref="V20:V22"/>
    <mergeCell ref="I20:I22"/>
    <mergeCell ref="J20:J22"/>
    <mergeCell ref="K20:K22"/>
    <mergeCell ref="L20:L22"/>
    <mergeCell ref="M20:M22"/>
    <mergeCell ref="C19:F19"/>
    <mergeCell ref="F20:F22"/>
    <mergeCell ref="G20:G22"/>
    <mergeCell ref="H20:H22"/>
    <mergeCell ref="W20:W22"/>
    <mergeCell ref="N20:N22"/>
    <mergeCell ref="O20:O22"/>
    <mergeCell ref="P20:P22"/>
    <mergeCell ref="Q20:Q22"/>
    <mergeCell ref="R20:R22"/>
    <mergeCell ref="X20:X22"/>
    <mergeCell ref="Y20:Y22"/>
    <mergeCell ref="Z20:Z22"/>
    <mergeCell ref="AA20:AA22"/>
    <mergeCell ref="AB20:AB22"/>
  </mergeCells>
  <pageMargins left="0.19685039370078741" right="0.19685039370078741" top="0.19685039370078741" bottom="0.19685039370078741" header="0" footer="0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58"/>
  <sheetViews>
    <sheetView tabSelected="1" view="pageBreakPreview" zoomScale="80" zoomScaleNormal="80" zoomScaleSheetLayoutView="80" workbookViewId="0">
      <pane ySplit="1" topLeftCell="A47" activePane="bottomLeft" state="frozen"/>
      <selection pane="bottomLeft" activeCell="Z48" sqref="Z48"/>
    </sheetView>
  </sheetViews>
  <sheetFormatPr defaultColWidth="8.85546875" defaultRowHeight="15" x14ac:dyDescent="0.25"/>
  <cols>
    <col min="1" max="1" width="4.5703125" style="1" customWidth="1"/>
    <col min="2" max="2" width="20.28515625" style="1" customWidth="1"/>
    <col min="3" max="3" width="3.85546875" style="1" customWidth="1"/>
    <col min="4" max="4" width="11.7109375" style="1" customWidth="1"/>
    <col min="5" max="5" width="11" style="1" customWidth="1"/>
    <col min="6" max="6" width="21.42578125" style="1" customWidth="1"/>
    <col min="7" max="7" width="12.28515625" style="1" customWidth="1"/>
    <col min="8" max="8" width="12.85546875" style="1" customWidth="1"/>
    <col min="9" max="9" width="11.7109375" style="1" customWidth="1"/>
    <col min="10" max="10" width="11.7109375" style="1" bestFit="1" customWidth="1"/>
    <col min="11" max="11" width="10.5703125" style="1" customWidth="1"/>
    <col min="12" max="12" width="9.7109375" style="1" customWidth="1"/>
    <col min="13" max="13" width="11.5703125" style="1" customWidth="1"/>
    <col min="14" max="14" width="9.5703125" style="1" customWidth="1"/>
    <col min="15" max="15" width="9.7109375" style="1" customWidth="1"/>
    <col min="16" max="17" width="13.42578125" style="1" customWidth="1"/>
    <col min="18" max="18" width="11.5703125" style="1" customWidth="1"/>
    <col min="19" max="19" width="9" style="1" customWidth="1"/>
    <col min="20" max="20" width="8.7109375" style="1" bestFit="1" customWidth="1"/>
    <col min="21" max="21" width="11.5703125" style="1" customWidth="1"/>
    <col min="22" max="22" width="12.42578125" style="1" bestFit="1" customWidth="1"/>
    <col min="23" max="23" width="8.28515625" style="1" customWidth="1"/>
    <col min="24" max="24" width="15.28515625" style="1" customWidth="1"/>
    <col min="25" max="25" width="9.5703125" style="1" bestFit="1" customWidth="1"/>
    <col min="26" max="26" width="8.28515625" style="1" bestFit="1" customWidth="1"/>
    <col min="27" max="27" width="11" style="1" customWidth="1"/>
    <col min="28" max="28" width="12.28515625" style="1" bestFit="1" customWidth="1"/>
    <col min="29" max="16384" width="8.85546875" style="1"/>
  </cols>
  <sheetData>
    <row r="1" spans="1:28" x14ac:dyDescent="0.25">
      <c r="A1" s="6"/>
      <c r="B1" s="6"/>
      <c r="K1" s="280"/>
      <c r="L1" s="280"/>
    </row>
    <row r="2" spans="1:28" s="85" customFormat="1" x14ac:dyDescent="0.25">
      <c r="B2" s="86"/>
      <c r="C2" s="327" t="s">
        <v>21</v>
      </c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</row>
    <row r="3" spans="1:28" s="85" customFormat="1" x14ac:dyDescent="0.25">
      <c r="B3" s="86"/>
      <c r="C3" s="327" t="s">
        <v>60</v>
      </c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</row>
    <row r="4" spans="1:28" s="85" customFormat="1" x14ac:dyDescent="0.25">
      <c r="B4" s="86"/>
      <c r="C4" s="327" t="s">
        <v>77</v>
      </c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</row>
    <row r="5" spans="1:28" s="85" customFormat="1" x14ac:dyDescent="0.25">
      <c r="B5" s="86"/>
      <c r="C5" s="327" t="s">
        <v>197</v>
      </c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</row>
    <row r="6" spans="1:28" s="85" customFormat="1" x14ac:dyDescent="0.25">
      <c r="A6" s="87"/>
      <c r="B6" s="88"/>
      <c r="C6" s="88"/>
      <c r="D6" s="88"/>
      <c r="E6" s="88"/>
      <c r="F6" s="88"/>
      <c r="G6" s="88"/>
      <c r="H6" s="88"/>
      <c r="I6" s="88"/>
      <c r="J6" s="88"/>
      <c r="K6" s="88"/>
      <c r="L6" s="89"/>
    </row>
    <row r="7" spans="1:28" s="85" customFormat="1" ht="14.45" customHeight="1" x14ac:dyDescent="0.25">
      <c r="B7" s="90"/>
      <c r="C7" s="326" t="s">
        <v>59</v>
      </c>
      <c r="D7" s="326"/>
      <c r="E7" s="326"/>
      <c r="F7" s="326"/>
      <c r="G7" s="326"/>
      <c r="H7" s="326"/>
      <c r="I7" s="326"/>
      <c r="J7" s="326"/>
      <c r="K7" s="326"/>
      <c r="L7" s="326"/>
      <c r="M7" s="326"/>
      <c r="N7" s="326"/>
      <c r="O7" s="326"/>
      <c r="P7" s="326"/>
      <c r="Q7" s="326"/>
      <c r="R7" s="326"/>
      <c r="S7" s="326"/>
      <c r="U7" s="91"/>
    </row>
    <row r="8" spans="1:28" s="85" customFormat="1" ht="14.45" customHeight="1" x14ac:dyDescent="0.25">
      <c r="B8" s="92"/>
      <c r="C8" s="311" t="s">
        <v>0</v>
      </c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</row>
    <row r="9" spans="1:28" s="85" customFormat="1" ht="15.75" x14ac:dyDescent="0.25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</row>
    <row r="10" spans="1:28" s="94" customFormat="1" ht="12.75" customHeight="1" x14ac:dyDescent="0.2">
      <c r="A10" s="321" t="s">
        <v>20</v>
      </c>
      <c r="B10" s="321" t="s">
        <v>68</v>
      </c>
      <c r="C10" s="321" t="s">
        <v>20</v>
      </c>
      <c r="D10" s="321" t="s">
        <v>78</v>
      </c>
      <c r="E10" s="321" t="s">
        <v>79</v>
      </c>
      <c r="F10" s="321" t="s">
        <v>19</v>
      </c>
      <c r="G10" s="312" t="s">
        <v>82</v>
      </c>
      <c r="H10" s="313"/>
      <c r="I10" s="318" t="s">
        <v>18</v>
      </c>
      <c r="J10" s="319"/>
      <c r="K10" s="319"/>
      <c r="L10" s="319"/>
      <c r="M10" s="319"/>
      <c r="N10" s="319"/>
      <c r="O10" s="320"/>
      <c r="P10" s="329" t="s">
        <v>83</v>
      </c>
      <c r="Q10" s="319" t="s">
        <v>17</v>
      </c>
      <c r="R10" s="319"/>
      <c r="S10" s="319"/>
      <c r="T10" s="319"/>
      <c r="U10" s="319"/>
      <c r="V10" s="319"/>
      <c r="W10" s="320"/>
      <c r="X10" s="318" t="s">
        <v>87</v>
      </c>
      <c r="Y10" s="319"/>
      <c r="Z10" s="319"/>
      <c r="AA10" s="319"/>
      <c r="AB10" s="320"/>
    </row>
    <row r="11" spans="1:28" s="94" customFormat="1" ht="29.25" customHeight="1" x14ac:dyDescent="0.2">
      <c r="A11" s="322"/>
      <c r="B11" s="322"/>
      <c r="C11" s="322"/>
      <c r="D11" s="322"/>
      <c r="E11" s="322"/>
      <c r="F11" s="322"/>
      <c r="G11" s="314"/>
      <c r="H11" s="315"/>
      <c r="I11" s="318" t="s">
        <v>62</v>
      </c>
      <c r="J11" s="319"/>
      <c r="K11" s="319"/>
      <c r="L11" s="320"/>
      <c r="M11" s="312" t="s">
        <v>48</v>
      </c>
      <c r="N11" s="324"/>
      <c r="O11" s="313"/>
      <c r="P11" s="329"/>
      <c r="Q11" s="319" t="s">
        <v>62</v>
      </c>
      <c r="R11" s="319"/>
      <c r="S11" s="319"/>
      <c r="T11" s="320"/>
      <c r="U11" s="312" t="s">
        <v>48</v>
      </c>
      <c r="V11" s="324"/>
      <c r="W11" s="313"/>
      <c r="X11" s="312" t="s">
        <v>22</v>
      </c>
      <c r="Y11" s="324"/>
      <c r="Z11" s="313"/>
      <c r="AA11" s="321" t="s">
        <v>15</v>
      </c>
      <c r="AB11" s="321" t="s">
        <v>14</v>
      </c>
    </row>
    <row r="12" spans="1:28" s="94" customFormat="1" ht="12.75" customHeight="1" x14ac:dyDescent="0.2">
      <c r="A12" s="322"/>
      <c r="B12" s="322"/>
      <c r="C12" s="322"/>
      <c r="D12" s="322"/>
      <c r="E12" s="322"/>
      <c r="F12" s="322"/>
      <c r="G12" s="314"/>
      <c r="H12" s="315"/>
      <c r="I12" s="321" t="s">
        <v>11</v>
      </c>
      <c r="J12" s="318" t="s">
        <v>10</v>
      </c>
      <c r="K12" s="319"/>
      <c r="L12" s="320"/>
      <c r="M12" s="316"/>
      <c r="N12" s="325"/>
      <c r="O12" s="317"/>
      <c r="P12" s="329"/>
      <c r="Q12" s="312" t="s">
        <v>10</v>
      </c>
      <c r="R12" s="324"/>
      <c r="S12" s="324"/>
      <c r="T12" s="313"/>
      <c r="U12" s="316"/>
      <c r="V12" s="325"/>
      <c r="W12" s="317"/>
      <c r="X12" s="316"/>
      <c r="Y12" s="325"/>
      <c r="Z12" s="317"/>
      <c r="AA12" s="322"/>
      <c r="AB12" s="322"/>
    </row>
    <row r="13" spans="1:28" s="94" customFormat="1" ht="51" customHeight="1" x14ac:dyDescent="0.2">
      <c r="A13" s="322"/>
      <c r="B13" s="322"/>
      <c r="C13" s="322"/>
      <c r="D13" s="322"/>
      <c r="E13" s="322"/>
      <c r="F13" s="322"/>
      <c r="G13" s="316"/>
      <c r="H13" s="317"/>
      <c r="I13" s="322"/>
      <c r="J13" s="321" t="s">
        <v>91</v>
      </c>
      <c r="K13" s="321" t="s">
        <v>85</v>
      </c>
      <c r="L13" s="321" t="s">
        <v>86</v>
      </c>
      <c r="M13" s="321" t="s">
        <v>91</v>
      </c>
      <c r="N13" s="321" t="s">
        <v>85</v>
      </c>
      <c r="O13" s="321" t="s">
        <v>86</v>
      </c>
      <c r="P13" s="329"/>
      <c r="Q13" s="321" t="s">
        <v>11</v>
      </c>
      <c r="R13" s="321" t="s">
        <v>91</v>
      </c>
      <c r="S13" s="321" t="s">
        <v>85</v>
      </c>
      <c r="T13" s="321" t="s">
        <v>86</v>
      </c>
      <c r="U13" s="321" t="s">
        <v>89</v>
      </c>
      <c r="V13" s="321" t="s">
        <v>85</v>
      </c>
      <c r="W13" s="321" t="s">
        <v>86</v>
      </c>
      <c r="X13" s="321" t="s">
        <v>88</v>
      </c>
      <c r="Y13" s="321" t="s">
        <v>13</v>
      </c>
      <c r="Z13" s="321" t="s">
        <v>12</v>
      </c>
      <c r="AA13" s="322"/>
      <c r="AB13" s="322"/>
    </row>
    <row r="14" spans="1:28" s="94" customFormat="1" ht="38.25" x14ac:dyDescent="0.2">
      <c r="A14" s="323"/>
      <c r="B14" s="323"/>
      <c r="C14" s="323"/>
      <c r="D14" s="323"/>
      <c r="E14" s="323"/>
      <c r="F14" s="323"/>
      <c r="G14" s="139" t="s">
        <v>80</v>
      </c>
      <c r="H14" s="139" t="s">
        <v>81</v>
      </c>
      <c r="I14" s="323"/>
      <c r="J14" s="323"/>
      <c r="K14" s="323"/>
      <c r="L14" s="323"/>
      <c r="M14" s="323"/>
      <c r="N14" s="323"/>
      <c r="O14" s="323"/>
      <c r="P14" s="329"/>
      <c r="Q14" s="323"/>
      <c r="R14" s="323"/>
      <c r="S14" s="323"/>
      <c r="T14" s="323"/>
      <c r="U14" s="323"/>
      <c r="V14" s="323"/>
      <c r="W14" s="323"/>
      <c r="X14" s="323"/>
      <c r="Y14" s="323"/>
      <c r="Z14" s="323"/>
      <c r="AA14" s="323"/>
      <c r="AB14" s="323"/>
    </row>
    <row r="15" spans="1:28" s="94" customFormat="1" ht="12.75" x14ac:dyDescent="0.2">
      <c r="A15" s="138">
        <v>1</v>
      </c>
      <c r="B15" s="138">
        <v>2</v>
      </c>
      <c r="C15" s="138">
        <v>3</v>
      </c>
      <c r="D15" s="138">
        <v>4</v>
      </c>
      <c r="E15" s="138">
        <v>5</v>
      </c>
      <c r="F15" s="138">
        <v>6</v>
      </c>
      <c r="G15" s="138">
        <v>7</v>
      </c>
      <c r="H15" s="138">
        <v>8</v>
      </c>
      <c r="I15" s="138">
        <v>9</v>
      </c>
      <c r="J15" s="138">
        <v>10</v>
      </c>
      <c r="K15" s="138">
        <v>11</v>
      </c>
      <c r="L15" s="138">
        <v>12</v>
      </c>
      <c r="M15" s="138">
        <v>13</v>
      </c>
      <c r="N15" s="138">
        <v>14</v>
      </c>
      <c r="O15" s="138">
        <v>15</v>
      </c>
      <c r="P15" s="138">
        <v>16</v>
      </c>
      <c r="Q15" s="138">
        <v>17</v>
      </c>
      <c r="R15" s="138">
        <v>18</v>
      </c>
      <c r="S15" s="138">
        <v>19</v>
      </c>
      <c r="T15" s="138">
        <v>20</v>
      </c>
      <c r="U15" s="138">
        <v>21</v>
      </c>
      <c r="V15" s="138">
        <v>22</v>
      </c>
      <c r="W15" s="138">
        <v>23</v>
      </c>
      <c r="X15" s="138">
        <v>24</v>
      </c>
      <c r="Y15" s="138">
        <v>25</v>
      </c>
      <c r="Z15" s="138">
        <v>26</v>
      </c>
      <c r="AA15" s="138">
        <v>27</v>
      </c>
      <c r="AB15" s="138">
        <v>28</v>
      </c>
    </row>
    <row r="16" spans="1:28" s="144" customFormat="1" ht="19.5" customHeight="1" x14ac:dyDescent="0.2">
      <c r="A16" s="140"/>
      <c r="B16" s="140"/>
      <c r="C16" s="331" t="s">
        <v>2</v>
      </c>
      <c r="D16" s="332"/>
      <c r="E16" s="332"/>
      <c r="F16" s="333"/>
      <c r="G16" s="141"/>
      <c r="H16" s="141"/>
      <c r="I16" s="22">
        <f>SUM(J16:L16)</f>
        <v>27937.634400000003</v>
      </c>
      <c r="J16" s="22">
        <f>SUM(J17:J20)</f>
        <v>27937.634400000003</v>
      </c>
      <c r="K16" s="22">
        <f>SUM(K17:K20)</f>
        <v>0</v>
      </c>
      <c r="L16" s="22">
        <f>SUM(L17:L20)</f>
        <v>0</v>
      </c>
      <c r="M16" s="20">
        <v>78.94</v>
      </c>
      <c r="N16" s="20">
        <f t="shared" ref="N16:N17" si="0">K16/I16*100</f>
        <v>0</v>
      </c>
      <c r="O16" s="142">
        <f t="shared" ref="O16" si="1">L16/I16*100</f>
        <v>0</v>
      </c>
      <c r="P16" s="22">
        <f>R16+S16</f>
        <v>7461.71</v>
      </c>
      <c r="Q16" s="22">
        <f>R16+S16+T16</f>
        <v>7461.71</v>
      </c>
      <c r="R16" s="22">
        <f>SUM(R17:R20)</f>
        <v>7461.71</v>
      </c>
      <c r="S16" s="22">
        <f>SUM(S17:S20)</f>
        <v>0</v>
      </c>
      <c r="T16" s="22">
        <f>SUM(T17:T20)</f>
        <v>0</v>
      </c>
      <c r="U16" s="20">
        <v>100</v>
      </c>
      <c r="V16" s="20">
        <v>0</v>
      </c>
      <c r="W16" s="20">
        <v>0</v>
      </c>
      <c r="X16" s="308" t="str">
        <f>X17</f>
        <v>Результат, установленный на 2024 год достигнут в 2023 году</v>
      </c>
      <c r="Y16" s="309"/>
      <c r="Z16" s="309"/>
      <c r="AA16" s="309"/>
      <c r="AB16" s="310"/>
    </row>
    <row r="17" spans="1:28" s="7" customFormat="1" ht="90.75" customHeight="1" x14ac:dyDescent="0.2">
      <c r="A17" s="346" t="s">
        <v>63</v>
      </c>
      <c r="B17" s="349" t="s">
        <v>198</v>
      </c>
      <c r="C17" s="188">
        <v>1</v>
      </c>
      <c r="D17" s="189" t="s">
        <v>98</v>
      </c>
      <c r="E17" s="188">
        <v>851</v>
      </c>
      <c r="F17" s="190" t="s">
        <v>49</v>
      </c>
      <c r="G17" s="191" t="s">
        <v>199</v>
      </c>
      <c r="H17" s="192" t="s">
        <v>107</v>
      </c>
      <c r="I17" s="193">
        <f>SUM(J17:L17)</f>
        <v>3104.357</v>
      </c>
      <c r="J17" s="193">
        <v>3104.357</v>
      </c>
      <c r="K17" s="193">
        <v>0</v>
      </c>
      <c r="L17" s="194"/>
      <c r="M17" s="195">
        <v>80.273754983269114</v>
      </c>
      <c r="N17" s="196">
        <f t="shared" si="0"/>
        <v>0</v>
      </c>
      <c r="O17" s="197"/>
      <c r="P17" s="198">
        <f>SUM(R17:S17)</f>
        <v>0</v>
      </c>
      <c r="Q17" s="193">
        <f>R17+S17+T17</f>
        <v>0</v>
      </c>
      <c r="R17" s="193">
        <v>0</v>
      </c>
      <c r="S17" s="193">
        <v>0</v>
      </c>
      <c r="T17" s="199"/>
      <c r="U17" s="195">
        <v>0</v>
      </c>
      <c r="V17" s="195">
        <v>0</v>
      </c>
      <c r="W17" s="200"/>
      <c r="X17" s="337" t="s">
        <v>140</v>
      </c>
      <c r="Y17" s="338"/>
      <c r="Z17" s="338"/>
      <c r="AA17" s="338"/>
      <c r="AB17" s="339"/>
    </row>
    <row r="18" spans="1:28" s="7" customFormat="1" ht="79.5" customHeight="1" x14ac:dyDescent="0.2">
      <c r="A18" s="347"/>
      <c r="B18" s="350"/>
      <c r="C18" s="188">
        <v>2</v>
      </c>
      <c r="D18" s="189" t="s">
        <v>98</v>
      </c>
      <c r="E18" s="188">
        <v>851</v>
      </c>
      <c r="F18" s="190" t="s">
        <v>31</v>
      </c>
      <c r="G18" s="191" t="s">
        <v>108</v>
      </c>
      <c r="H18" s="192" t="s">
        <v>109</v>
      </c>
      <c r="I18" s="193">
        <f t="shared" ref="I18:I20" si="2">SUM(J18:L18)</f>
        <v>10247.98004</v>
      </c>
      <c r="J18" s="193">
        <v>10247.98004</v>
      </c>
      <c r="K18" s="193">
        <v>0</v>
      </c>
      <c r="L18" s="201"/>
      <c r="M18" s="195">
        <v>83.79013269924269</v>
      </c>
      <c r="N18" s="195">
        <f t="shared" ref="N18:N48" si="3">K18/I18*100</f>
        <v>0</v>
      </c>
      <c r="O18" s="200"/>
      <c r="P18" s="193">
        <f t="shared" ref="P18:P20" si="4">SUM(R18:S18)</f>
        <v>3686.26</v>
      </c>
      <c r="Q18" s="193">
        <f t="shared" ref="Q18:Q20" si="5">R18+S18+T18</f>
        <v>3686.26</v>
      </c>
      <c r="R18" s="193">
        <v>3686.26</v>
      </c>
      <c r="S18" s="193">
        <v>0</v>
      </c>
      <c r="T18" s="199"/>
      <c r="U18" s="200">
        <v>96</v>
      </c>
      <c r="V18" s="195">
        <v>0</v>
      </c>
      <c r="W18" s="200"/>
      <c r="X18" s="340"/>
      <c r="Y18" s="341"/>
      <c r="Z18" s="341"/>
      <c r="AA18" s="341"/>
      <c r="AB18" s="342"/>
    </row>
    <row r="19" spans="1:28" s="7" customFormat="1" ht="81.75" customHeight="1" x14ac:dyDescent="0.2">
      <c r="A19" s="347"/>
      <c r="B19" s="350"/>
      <c r="C19" s="188">
        <v>3</v>
      </c>
      <c r="D19" s="189" t="s">
        <v>98</v>
      </c>
      <c r="E19" s="188">
        <v>851</v>
      </c>
      <c r="F19" s="190" t="s">
        <v>33</v>
      </c>
      <c r="G19" s="202" t="s">
        <v>110</v>
      </c>
      <c r="H19" s="203" t="s">
        <v>111</v>
      </c>
      <c r="I19" s="204">
        <f t="shared" si="2"/>
        <v>4446.2749999999996</v>
      </c>
      <c r="J19" s="204">
        <v>4446.2749999999996</v>
      </c>
      <c r="K19" s="204">
        <v>0</v>
      </c>
      <c r="L19" s="205"/>
      <c r="M19" s="206">
        <v>66.392538883896052</v>
      </c>
      <c r="N19" s="206">
        <f t="shared" si="3"/>
        <v>0</v>
      </c>
      <c r="O19" s="207"/>
      <c r="P19" s="204">
        <f t="shared" si="4"/>
        <v>0</v>
      </c>
      <c r="Q19" s="204">
        <f t="shared" si="5"/>
        <v>0</v>
      </c>
      <c r="R19" s="204">
        <v>0</v>
      </c>
      <c r="S19" s="204">
        <v>0</v>
      </c>
      <c r="T19" s="208"/>
      <c r="U19" s="206">
        <v>0</v>
      </c>
      <c r="V19" s="206">
        <v>0</v>
      </c>
      <c r="W19" s="197"/>
      <c r="X19" s="340"/>
      <c r="Y19" s="341"/>
      <c r="Z19" s="341"/>
      <c r="AA19" s="341"/>
      <c r="AB19" s="342"/>
    </row>
    <row r="20" spans="1:28" s="7" customFormat="1" ht="97.5" customHeight="1" x14ac:dyDescent="0.2">
      <c r="A20" s="348"/>
      <c r="B20" s="351"/>
      <c r="C20" s="209">
        <v>4</v>
      </c>
      <c r="D20" s="209" t="str">
        <f>D19</f>
        <v>231F367483</v>
      </c>
      <c r="E20" s="209">
        <v>851</v>
      </c>
      <c r="F20" s="210" t="s">
        <v>34</v>
      </c>
      <c r="G20" s="211" t="s">
        <v>112</v>
      </c>
      <c r="H20" s="212" t="s">
        <v>111</v>
      </c>
      <c r="I20" s="204">
        <f t="shared" si="2"/>
        <v>10139.022360000001</v>
      </c>
      <c r="J20" s="204">
        <v>10139.022360000001</v>
      </c>
      <c r="K20" s="204">
        <v>0</v>
      </c>
      <c r="L20" s="204"/>
      <c r="M20" s="206">
        <v>80.482649966190337</v>
      </c>
      <c r="N20" s="206">
        <f t="shared" si="3"/>
        <v>0</v>
      </c>
      <c r="O20" s="206"/>
      <c r="P20" s="204">
        <f t="shared" si="4"/>
        <v>3775.45</v>
      </c>
      <c r="Q20" s="204">
        <f t="shared" si="5"/>
        <v>3775.45</v>
      </c>
      <c r="R20" s="204">
        <v>3775.45</v>
      </c>
      <c r="S20" s="204">
        <v>0</v>
      </c>
      <c r="T20" s="204"/>
      <c r="U20" s="206">
        <v>87.9</v>
      </c>
      <c r="V20" s="206">
        <v>0</v>
      </c>
      <c r="W20" s="206"/>
      <c r="X20" s="343"/>
      <c r="Y20" s="344"/>
      <c r="Z20" s="344"/>
      <c r="AA20" s="344"/>
      <c r="AB20" s="345"/>
    </row>
    <row r="21" spans="1:28" s="24" customFormat="1" ht="12.75" x14ac:dyDescent="0.2">
      <c r="A21" s="52"/>
      <c r="B21" s="52"/>
      <c r="C21" s="53"/>
      <c r="D21" s="54"/>
      <c r="E21" s="53"/>
      <c r="F21" s="55"/>
      <c r="G21" s="56"/>
      <c r="H21" s="57"/>
      <c r="I21" s="58"/>
      <c r="J21" s="58"/>
      <c r="K21" s="58"/>
      <c r="L21" s="58"/>
      <c r="M21" s="59"/>
      <c r="N21" s="59"/>
      <c r="O21" s="59"/>
      <c r="P21" s="58"/>
      <c r="Q21" s="58"/>
      <c r="R21" s="58"/>
      <c r="S21" s="58"/>
      <c r="T21" s="58"/>
      <c r="U21" s="59"/>
      <c r="V21" s="59"/>
      <c r="W21" s="59"/>
      <c r="X21" s="55"/>
      <c r="Y21" s="60"/>
      <c r="Z21" s="61"/>
      <c r="AA21" s="61"/>
      <c r="AB21" s="62"/>
    </row>
    <row r="22" spans="1:28" s="24" customFormat="1" ht="12.75" x14ac:dyDescent="0.2">
      <c r="A22" s="140"/>
      <c r="B22" s="140"/>
      <c r="C22" s="352" t="s">
        <v>2</v>
      </c>
      <c r="D22" s="353"/>
      <c r="E22" s="353"/>
      <c r="F22" s="354"/>
      <c r="G22" s="140"/>
      <c r="H22" s="140"/>
      <c r="I22" s="220">
        <f>I23+I24+I25+I26</f>
        <v>7454.8348000000005</v>
      </c>
      <c r="J22" s="220">
        <f t="shared" ref="J22:K22" si="6">J23+J24+J25+J26</f>
        <v>0</v>
      </c>
      <c r="K22" s="220">
        <f t="shared" si="6"/>
        <v>7416.567</v>
      </c>
      <c r="L22" s="140">
        <v>38.270000000000003</v>
      </c>
      <c r="M22" s="221">
        <v>0</v>
      </c>
      <c r="N22" s="140">
        <v>20.96</v>
      </c>
      <c r="O22" s="140">
        <v>0.11</v>
      </c>
      <c r="P22" s="220">
        <f>P23+P24+P25+P26</f>
        <v>673.4</v>
      </c>
      <c r="Q22" s="220">
        <f t="shared" ref="Q22:T22" si="7">Q23+Q24+Q25+Q26</f>
        <v>673.4</v>
      </c>
      <c r="R22" s="220">
        <f t="shared" si="7"/>
        <v>0</v>
      </c>
      <c r="S22" s="220">
        <f t="shared" si="7"/>
        <v>670.24</v>
      </c>
      <c r="T22" s="220">
        <f t="shared" si="7"/>
        <v>3.16</v>
      </c>
      <c r="U22" s="140">
        <v>0</v>
      </c>
      <c r="V22" s="221">
        <f>S22/Q22*100</f>
        <v>99.530739530739538</v>
      </c>
      <c r="W22" s="221">
        <f>T22/Q22*100</f>
        <v>0.46926046926046927</v>
      </c>
      <c r="X22" s="334" t="str">
        <f>X23</f>
        <v>Результат, установленный на 2024 год достигнут в 2023 году</v>
      </c>
      <c r="Y22" s="335"/>
      <c r="Z22" s="335"/>
      <c r="AA22" s="335"/>
      <c r="AB22" s="336"/>
    </row>
    <row r="23" spans="1:28" s="213" customFormat="1" ht="167.25" customHeight="1" x14ac:dyDescent="0.2">
      <c r="A23" s="355">
        <v>2</v>
      </c>
      <c r="B23" s="355" t="s">
        <v>208</v>
      </c>
      <c r="C23" s="214">
        <v>1</v>
      </c>
      <c r="D23" s="215" t="s">
        <v>209</v>
      </c>
      <c r="E23" s="214">
        <v>851</v>
      </c>
      <c r="F23" s="215" t="s">
        <v>49</v>
      </c>
      <c r="G23" s="214" t="s">
        <v>210</v>
      </c>
      <c r="H23" s="214" t="s">
        <v>214</v>
      </c>
      <c r="I23" s="217">
        <f>K23+L23+J23</f>
        <v>762.8599999999999</v>
      </c>
      <c r="J23" s="217">
        <v>0</v>
      </c>
      <c r="K23" s="217">
        <v>761.31</v>
      </c>
      <c r="L23" s="217">
        <v>1.55</v>
      </c>
      <c r="M23" s="217">
        <v>0</v>
      </c>
      <c r="N23" s="217">
        <v>19.686244891472732</v>
      </c>
      <c r="O23" s="217">
        <v>4.000012525816752E-2</v>
      </c>
      <c r="P23" s="217">
        <f>Q23</f>
        <v>0</v>
      </c>
      <c r="Q23" s="217">
        <f>R23+S23+T23</f>
        <v>0</v>
      </c>
      <c r="R23" s="217">
        <v>0</v>
      </c>
      <c r="S23" s="217">
        <v>0</v>
      </c>
      <c r="T23" s="217">
        <v>0</v>
      </c>
      <c r="U23" s="217">
        <v>0</v>
      </c>
      <c r="V23" s="217">
        <v>0</v>
      </c>
      <c r="W23" s="217">
        <v>0</v>
      </c>
      <c r="X23" s="337" t="s">
        <v>140</v>
      </c>
      <c r="Y23" s="338"/>
      <c r="Z23" s="338"/>
      <c r="AA23" s="338"/>
      <c r="AB23" s="339"/>
    </row>
    <row r="24" spans="1:28" s="213" customFormat="1" ht="44.25" customHeight="1" x14ac:dyDescent="0.2">
      <c r="A24" s="356"/>
      <c r="B24" s="356"/>
      <c r="C24" s="214">
        <v>2</v>
      </c>
      <c r="D24" s="215" t="s">
        <v>209</v>
      </c>
      <c r="E24" s="214">
        <v>851</v>
      </c>
      <c r="F24" s="215" t="s">
        <v>31</v>
      </c>
      <c r="G24" s="214" t="s">
        <v>211</v>
      </c>
      <c r="H24" s="214" t="s">
        <v>214</v>
      </c>
      <c r="I24" s="217">
        <f t="shared" ref="I24:I26" si="8">K24+L24+J24</f>
        <v>1982.5500000000002</v>
      </c>
      <c r="J24" s="217">
        <v>0</v>
      </c>
      <c r="K24" s="217">
        <v>1977.66</v>
      </c>
      <c r="L24" s="217">
        <v>4.8899999999999997</v>
      </c>
      <c r="M24" s="217">
        <v>0</v>
      </c>
      <c r="N24" s="217">
        <v>16.16986732773896</v>
      </c>
      <c r="O24" s="217">
        <v>3.9999973018347346E-2</v>
      </c>
      <c r="P24" s="217">
        <f t="shared" ref="P24:P26" si="9">Q24</f>
        <v>153.6</v>
      </c>
      <c r="Q24" s="217">
        <f t="shared" ref="Q24:Q26" si="10">R24+S24+T24</f>
        <v>153.6</v>
      </c>
      <c r="R24" s="217">
        <v>0</v>
      </c>
      <c r="S24" s="217">
        <v>152.06</v>
      </c>
      <c r="T24" s="217">
        <v>1.54</v>
      </c>
      <c r="U24" s="217">
        <v>0</v>
      </c>
      <c r="V24" s="217">
        <v>3.96</v>
      </c>
      <c r="W24" s="217">
        <v>0.04</v>
      </c>
      <c r="X24" s="340"/>
      <c r="Y24" s="341"/>
      <c r="Z24" s="341"/>
      <c r="AA24" s="341"/>
      <c r="AB24" s="342"/>
    </row>
    <row r="25" spans="1:28" s="24" customFormat="1" ht="35.25" customHeight="1" x14ac:dyDescent="0.2">
      <c r="A25" s="356"/>
      <c r="B25" s="356"/>
      <c r="C25" s="173">
        <v>3</v>
      </c>
      <c r="D25" s="215" t="s">
        <v>209</v>
      </c>
      <c r="E25" s="173">
        <v>851</v>
      </c>
      <c r="F25" s="180" t="s">
        <v>33</v>
      </c>
      <c r="G25" s="184" t="s">
        <v>212</v>
      </c>
      <c r="H25" s="216" t="s">
        <v>214</v>
      </c>
      <c r="I25" s="217">
        <f t="shared" si="8"/>
        <v>2250.6748000000002</v>
      </c>
      <c r="J25" s="218">
        <v>0</v>
      </c>
      <c r="K25" s="218">
        <v>2223.8870000000002</v>
      </c>
      <c r="L25" s="218">
        <v>26.787800000000001</v>
      </c>
      <c r="M25" s="219">
        <v>0</v>
      </c>
      <c r="N25" s="219">
        <v>33.207461104158199</v>
      </c>
      <c r="O25" s="219">
        <v>0.40000001194573687</v>
      </c>
      <c r="P25" s="217">
        <f t="shared" si="9"/>
        <v>0</v>
      </c>
      <c r="Q25" s="217">
        <f t="shared" si="10"/>
        <v>0</v>
      </c>
      <c r="R25" s="218">
        <v>0</v>
      </c>
      <c r="S25" s="218">
        <v>0</v>
      </c>
      <c r="T25" s="218">
        <v>0</v>
      </c>
      <c r="U25" s="219">
        <v>0</v>
      </c>
      <c r="V25" s="219">
        <v>0</v>
      </c>
      <c r="W25" s="219">
        <v>0</v>
      </c>
      <c r="X25" s="340"/>
      <c r="Y25" s="341"/>
      <c r="Z25" s="341"/>
      <c r="AA25" s="341"/>
      <c r="AB25" s="342"/>
    </row>
    <row r="26" spans="1:28" s="24" customFormat="1" ht="40.5" customHeight="1" x14ac:dyDescent="0.2">
      <c r="A26" s="357"/>
      <c r="B26" s="357"/>
      <c r="C26" s="173">
        <v>4</v>
      </c>
      <c r="D26" s="215" t="s">
        <v>209</v>
      </c>
      <c r="E26" s="173">
        <v>851</v>
      </c>
      <c r="F26" s="180" t="s">
        <v>34</v>
      </c>
      <c r="G26" s="184" t="s">
        <v>213</v>
      </c>
      <c r="H26" s="216" t="s">
        <v>214</v>
      </c>
      <c r="I26" s="217">
        <f t="shared" si="8"/>
        <v>2458.75</v>
      </c>
      <c r="J26" s="218">
        <v>0</v>
      </c>
      <c r="K26" s="218">
        <v>2453.71</v>
      </c>
      <c r="L26" s="218">
        <v>5.04</v>
      </c>
      <c r="M26" s="219">
        <v>0</v>
      </c>
      <c r="N26" s="219">
        <v>19.477350030666248</v>
      </c>
      <c r="O26" s="219">
        <v>4.0000003143412476E-2</v>
      </c>
      <c r="P26" s="217">
        <f t="shared" si="9"/>
        <v>519.79999999999995</v>
      </c>
      <c r="Q26" s="217">
        <f t="shared" si="10"/>
        <v>519.79999999999995</v>
      </c>
      <c r="R26" s="218">
        <v>0</v>
      </c>
      <c r="S26" s="218">
        <v>518.17999999999995</v>
      </c>
      <c r="T26" s="218">
        <v>1.62</v>
      </c>
      <c r="U26" s="219">
        <v>0</v>
      </c>
      <c r="V26" s="219">
        <v>12.06</v>
      </c>
      <c r="W26" s="219">
        <v>0.04</v>
      </c>
      <c r="X26" s="343"/>
      <c r="Y26" s="344"/>
      <c r="Z26" s="344"/>
      <c r="AA26" s="344"/>
      <c r="AB26" s="345"/>
    </row>
    <row r="27" spans="1:28" s="24" customFormat="1" ht="12.75" x14ac:dyDescent="0.2">
      <c r="A27" s="52"/>
      <c r="B27" s="52"/>
      <c r="C27" s="53"/>
      <c r="D27" s="54"/>
      <c r="E27" s="53"/>
      <c r="F27" s="55"/>
      <c r="G27" s="56"/>
      <c r="H27" s="57"/>
      <c r="I27" s="58"/>
      <c r="J27" s="58"/>
      <c r="K27" s="58"/>
      <c r="L27" s="58"/>
      <c r="M27" s="59"/>
      <c r="N27" s="59"/>
      <c r="O27" s="59"/>
      <c r="P27" s="58"/>
      <c r="Q27" s="58"/>
      <c r="R27" s="58"/>
      <c r="S27" s="58"/>
      <c r="T27" s="58"/>
      <c r="U27" s="59"/>
      <c r="V27" s="59"/>
      <c r="W27" s="59"/>
      <c r="X27" s="55"/>
      <c r="Y27" s="60"/>
      <c r="Z27" s="61"/>
      <c r="AA27" s="61"/>
      <c r="AB27" s="62"/>
    </row>
    <row r="28" spans="1:28" s="144" customFormat="1" ht="12.75" x14ac:dyDescent="0.2">
      <c r="A28" s="145"/>
      <c r="B28" s="145"/>
      <c r="C28" s="146"/>
      <c r="D28" s="146">
        <v>2340667483</v>
      </c>
      <c r="E28" s="146">
        <v>851</v>
      </c>
      <c r="F28" s="330" t="s">
        <v>65</v>
      </c>
      <c r="G28" s="330"/>
      <c r="H28" s="147"/>
      <c r="I28" s="115">
        <f>SUM(J28:L28)</f>
        <v>426290.47</v>
      </c>
      <c r="J28" s="115">
        <v>426290.47</v>
      </c>
      <c r="K28" s="115">
        <v>0</v>
      </c>
      <c r="L28" s="115"/>
      <c r="M28" s="117"/>
      <c r="N28" s="117"/>
      <c r="O28" s="117"/>
      <c r="P28" s="115"/>
      <c r="Q28" s="115"/>
      <c r="R28" s="115"/>
      <c r="S28" s="115"/>
      <c r="T28" s="115"/>
      <c r="U28" s="117"/>
      <c r="V28" s="117"/>
      <c r="W28" s="117"/>
      <c r="X28" s="148"/>
      <c r="Y28" s="149"/>
      <c r="Z28" s="150"/>
      <c r="AA28" s="150"/>
      <c r="AB28" s="151"/>
    </row>
    <row r="29" spans="1:28" s="160" customFormat="1" ht="12.75" x14ac:dyDescent="0.2">
      <c r="A29" s="152"/>
      <c r="B29" s="152"/>
      <c r="C29" s="153"/>
      <c r="D29" s="153"/>
      <c r="E29" s="153"/>
      <c r="F29" s="154"/>
      <c r="G29" s="155"/>
      <c r="H29" s="156"/>
      <c r="I29" s="125"/>
      <c r="J29" s="125"/>
      <c r="K29" s="125"/>
      <c r="L29" s="125"/>
      <c r="M29" s="157"/>
      <c r="N29" s="157"/>
      <c r="O29" s="157"/>
      <c r="P29" s="125"/>
      <c r="Q29" s="125"/>
      <c r="R29" s="125"/>
      <c r="S29" s="125"/>
      <c r="T29" s="125"/>
      <c r="U29" s="157"/>
      <c r="V29" s="157"/>
      <c r="W29" s="157"/>
      <c r="X29" s="154"/>
      <c r="Y29" s="158"/>
      <c r="Z29" s="159"/>
      <c r="AA29" s="159"/>
      <c r="AB29" s="155"/>
    </row>
    <row r="30" spans="1:28" s="7" customFormat="1" ht="12.75" x14ac:dyDescent="0.2">
      <c r="A30" s="65"/>
      <c r="B30" s="65"/>
      <c r="C30" s="54"/>
      <c r="D30" s="54"/>
      <c r="E30" s="54"/>
      <c r="F30" s="66"/>
      <c r="G30" s="66"/>
      <c r="H30" s="65"/>
      <c r="I30" s="67"/>
      <c r="J30" s="68"/>
      <c r="K30" s="68"/>
      <c r="L30" s="68"/>
      <c r="M30" s="69"/>
      <c r="N30" s="69"/>
      <c r="O30" s="69"/>
      <c r="P30" s="68"/>
      <c r="Q30" s="68"/>
      <c r="R30" s="68"/>
      <c r="S30" s="68"/>
      <c r="T30" s="68"/>
      <c r="U30" s="69"/>
      <c r="V30" s="69"/>
      <c r="W30" s="69"/>
      <c r="X30" s="70"/>
      <c r="Y30" s="71"/>
      <c r="Z30" s="72"/>
      <c r="AA30" s="72"/>
      <c r="AB30" s="73"/>
    </row>
    <row r="31" spans="1:28" s="144" customFormat="1" ht="124.5" customHeight="1" x14ac:dyDescent="0.2">
      <c r="A31" s="140"/>
      <c r="B31" s="140"/>
      <c r="C31" s="331" t="s">
        <v>2</v>
      </c>
      <c r="D31" s="332"/>
      <c r="E31" s="332"/>
      <c r="F31" s="333"/>
      <c r="G31" s="140"/>
      <c r="H31" s="140"/>
      <c r="I31" s="26">
        <f>SUM(J31:L31)</f>
        <v>45942.6</v>
      </c>
      <c r="J31" s="26">
        <f>SUM(J32:J36)</f>
        <v>0</v>
      </c>
      <c r="K31" s="26">
        <f>SUM(K32:K36)</f>
        <v>45483.4</v>
      </c>
      <c r="L31" s="26">
        <f>SUM(L32:L36)</f>
        <v>459.2</v>
      </c>
      <c r="M31" s="20">
        <f t="shared" ref="M31:M34" si="11">J31/I31*100</f>
        <v>0</v>
      </c>
      <c r="N31" s="20">
        <f t="shared" ref="N31:N34" si="12">K31/I31*100</f>
        <v>99.000491918176166</v>
      </c>
      <c r="O31" s="20">
        <f t="shared" ref="O31:O34" si="13">L31/I31*100</f>
        <v>0.9995080818238411</v>
      </c>
      <c r="P31" s="26">
        <f>R31+S31</f>
        <v>0</v>
      </c>
      <c r="Q31" s="26">
        <f>R31+S31+T31</f>
        <v>0</v>
      </c>
      <c r="R31" s="26">
        <f>SUM(R32:R36)</f>
        <v>0</v>
      </c>
      <c r="S31" s="26">
        <f>SUM(S32:S36)</f>
        <v>0</v>
      </c>
      <c r="T31" s="26">
        <f>SUM(T32:T36)</f>
        <v>0</v>
      </c>
      <c r="U31" s="20">
        <v>0</v>
      </c>
      <c r="V31" s="20">
        <v>0</v>
      </c>
      <c r="W31" s="20">
        <v>0</v>
      </c>
      <c r="X31" s="168" t="s">
        <v>201</v>
      </c>
      <c r="Y31" s="143" t="s">
        <v>72</v>
      </c>
      <c r="Z31" s="187">
        <f>SUM(Z32:Z36)</f>
        <v>0.70000000000000007</v>
      </c>
      <c r="AA31" s="26">
        <f>SUM(AA32:AA36)</f>
        <v>0</v>
      </c>
      <c r="AB31" s="161" t="str">
        <f>AB32</f>
        <v>результат будет достигнут до конца 2024 года</v>
      </c>
    </row>
    <row r="32" spans="1:28" s="7" customFormat="1" ht="123.75" customHeight="1" x14ac:dyDescent="0.2">
      <c r="A32" s="258" t="s">
        <v>73</v>
      </c>
      <c r="B32" s="255" t="s">
        <v>200</v>
      </c>
      <c r="C32" s="176">
        <v>1</v>
      </c>
      <c r="D32" s="176">
        <v>2340681410</v>
      </c>
      <c r="E32" s="176">
        <v>851</v>
      </c>
      <c r="F32" s="177" t="s">
        <v>29</v>
      </c>
      <c r="G32" s="176" t="s">
        <v>113</v>
      </c>
      <c r="H32" s="178" t="s">
        <v>92</v>
      </c>
      <c r="I32" s="174">
        <f t="shared" ref="I32:I33" si="14">SUM(J32:L32)</f>
        <v>22734.399999999998</v>
      </c>
      <c r="J32" s="174">
        <v>0</v>
      </c>
      <c r="K32" s="179">
        <v>22507.1</v>
      </c>
      <c r="L32" s="179">
        <v>227.3</v>
      </c>
      <c r="M32" s="175">
        <f t="shared" ref="M32:M33" si="15">J32/I32*100</f>
        <v>0</v>
      </c>
      <c r="N32" s="175">
        <f t="shared" ref="N32:N33" si="16">K32/I32*100</f>
        <v>99.000193539306082</v>
      </c>
      <c r="O32" s="175">
        <f t="shared" ref="O32:O33" si="17">L32/I32*100</f>
        <v>0.99980646069392654</v>
      </c>
      <c r="P32" s="174">
        <f t="shared" ref="P32:P33" si="18">SUM(R32:S32)</f>
        <v>0</v>
      </c>
      <c r="Q32" s="179">
        <f t="shared" ref="Q32:Q34" si="19">R32+S32+T32</f>
        <v>0</v>
      </c>
      <c r="R32" s="174">
        <v>0</v>
      </c>
      <c r="S32" s="174">
        <v>0</v>
      </c>
      <c r="T32" s="174">
        <v>0</v>
      </c>
      <c r="U32" s="175">
        <v>0</v>
      </c>
      <c r="V32" s="175">
        <v>0</v>
      </c>
      <c r="W32" s="175">
        <v>0</v>
      </c>
      <c r="X32" s="180" t="s">
        <v>201</v>
      </c>
      <c r="Y32" s="181" t="s">
        <v>72</v>
      </c>
      <c r="Z32" s="182">
        <v>0.33</v>
      </c>
      <c r="AA32" s="182">
        <v>0</v>
      </c>
      <c r="AB32" s="183" t="s">
        <v>114</v>
      </c>
    </row>
    <row r="33" spans="1:28" s="7" customFormat="1" ht="121.5" customHeight="1" x14ac:dyDescent="0.2">
      <c r="A33" s="259"/>
      <c r="B33" s="256"/>
      <c r="C33" s="176">
        <v>2</v>
      </c>
      <c r="D33" s="176">
        <v>2340681410</v>
      </c>
      <c r="E33" s="176">
        <v>851</v>
      </c>
      <c r="F33" s="177" t="s">
        <v>115</v>
      </c>
      <c r="G33" s="176" t="s">
        <v>116</v>
      </c>
      <c r="H33" s="178" t="s">
        <v>93</v>
      </c>
      <c r="I33" s="174">
        <f t="shared" si="14"/>
        <v>12613.7</v>
      </c>
      <c r="J33" s="174">
        <v>0</v>
      </c>
      <c r="K33" s="179">
        <v>12487.6</v>
      </c>
      <c r="L33" s="179">
        <v>126.1</v>
      </c>
      <c r="M33" s="175">
        <f t="shared" si="15"/>
        <v>0</v>
      </c>
      <c r="N33" s="175">
        <f t="shared" si="16"/>
        <v>99.000293331853456</v>
      </c>
      <c r="O33" s="175">
        <f t="shared" si="17"/>
        <v>0.99970666814653897</v>
      </c>
      <c r="P33" s="174">
        <f t="shared" si="18"/>
        <v>0</v>
      </c>
      <c r="Q33" s="179">
        <f t="shared" si="19"/>
        <v>0</v>
      </c>
      <c r="R33" s="174">
        <v>0</v>
      </c>
      <c r="S33" s="174">
        <v>0</v>
      </c>
      <c r="T33" s="174">
        <v>0</v>
      </c>
      <c r="U33" s="175">
        <v>0</v>
      </c>
      <c r="V33" s="175">
        <v>0</v>
      </c>
      <c r="W33" s="175">
        <v>0</v>
      </c>
      <c r="X33" s="180" t="s">
        <v>202</v>
      </c>
      <c r="Y33" s="181" t="s">
        <v>72</v>
      </c>
      <c r="Z33" s="182">
        <v>0.18</v>
      </c>
      <c r="AA33" s="182">
        <v>0</v>
      </c>
      <c r="AB33" s="183" t="s">
        <v>114</v>
      </c>
    </row>
    <row r="34" spans="1:28" s="7" customFormat="1" ht="123.75" customHeight="1" x14ac:dyDescent="0.2">
      <c r="A34" s="259"/>
      <c r="B34" s="256"/>
      <c r="C34" s="173">
        <v>3</v>
      </c>
      <c r="D34" s="176">
        <v>2340681410</v>
      </c>
      <c r="E34" s="173">
        <v>851</v>
      </c>
      <c r="F34" s="180" t="s">
        <v>117</v>
      </c>
      <c r="G34" s="184" t="s">
        <v>118</v>
      </c>
      <c r="H34" s="178" t="s">
        <v>119</v>
      </c>
      <c r="I34" s="174">
        <f>SUM(J34:L34)</f>
        <v>2015.5</v>
      </c>
      <c r="J34" s="174">
        <v>0</v>
      </c>
      <c r="K34" s="179">
        <v>1995.4</v>
      </c>
      <c r="L34" s="179">
        <v>20.100000000000001</v>
      </c>
      <c r="M34" s="175">
        <f t="shared" si="11"/>
        <v>0</v>
      </c>
      <c r="N34" s="175">
        <f t="shared" si="12"/>
        <v>99.002728851401642</v>
      </c>
      <c r="O34" s="175">
        <f t="shared" si="13"/>
        <v>0.99727114859836274</v>
      </c>
      <c r="P34" s="174">
        <f>SUM(R34:S34)</f>
        <v>0</v>
      </c>
      <c r="Q34" s="179">
        <f t="shared" si="19"/>
        <v>0</v>
      </c>
      <c r="R34" s="174">
        <v>0</v>
      </c>
      <c r="S34" s="185">
        <v>0</v>
      </c>
      <c r="T34" s="185">
        <v>0</v>
      </c>
      <c r="U34" s="175">
        <v>0</v>
      </c>
      <c r="V34" s="175">
        <v>0</v>
      </c>
      <c r="W34" s="175">
        <v>0</v>
      </c>
      <c r="X34" s="180" t="s">
        <v>201</v>
      </c>
      <c r="Y34" s="181" t="s">
        <v>72</v>
      </c>
      <c r="Z34" s="179">
        <v>0.06</v>
      </c>
      <c r="AA34" s="179">
        <v>0</v>
      </c>
      <c r="AB34" s="183" t="s">
        <v>114</v>
      </c>
    </row>
    <row r="35" spans="1:28" s="7" customFormat="1" ht="120.75" customHeight="1" x14ac:dyDescent="0.2">
      <c r="A35" s="259"/>
      <c r="B35" s="256"/>
      <c r="C35" s="173">
        <v>4</v>
      </c>
      <c r="D35" s="176">
        <v>2340681410</v>
      </c>
      <c r="E35" s="173">
        <v>851</v>
      </c>
      <c r="F35" s="180" t="s">
        <v>120</v>
      </c>
      <c r="G35" s="184" t="s">
        <v>121</v>
      </c>
      <c r="H35" s="178" t="s">
        <v>122</v>
      </c>
      <c r="I35" s="174">
        <f>SUM(J35:L35)</f>
        <v>5377.5999999999995</v>
      </c>
      <c r="J35" s="174">
        <v>0</v>
      </c>
      <c r="K35" s="179">
        <v>5323.9</v>
      </c>
      <c r="L35" s="179">
        <v>53.7</v>
      </c>
      <c r="M35" s="175">
        <f t="shared" ref="M35" si="20">J35/I35*100</f>
        <v>0</v>
      </c>
      <c r="N35" s="175">
        <f t="shared" ref="N35" si="21">K35/I35*100</f>
        <v>99.001413269860166</v>
      </c>
      <c r="O35" s="175">
        <f t="shared" ref="O35" si="22">L35/I35*100</f>
        <v>0.99858673013983945</v>
      </c>
      <c r="P35" s="174">
        <f>SUM(R35:S35)</f>
        <v>0</v>
      </c>
      <c r="Q35" s="179">
        <f t="shared" ref="Q35" si="23">R35+S35+T35</f>
        <v>0</v>
      </c>
      <c r="R35" s="174">
        <v>0</v>
      </c>
      <c r="S35" s="185">
        <v>0</v>
      </c>
      <c r="T35" s="185">
        <v>0</v>
      </c>
      <c r="U35" s="175">
        <v>0</v>
      </c>
      <c r="V35" s="175">
        <v>0</v>
      </c>
      <c r="W35" s="175">
        <v>0</v>
      </c>
      <c r="X35" s="180" t="s">
        <v>201</v>
      </c>
      <c r="Y35" s="181" t="s">
        <v>72</v>
      </c>
      <c r="Z35" s="179">
        <v>0.08</v>
      </c>
      <c r="AA35" s="179">
        <v>0</v>
      </c>
      <c r="AB35" s="183" t="s">
        <v>114</v>
      </c>
    </row>
    <row r="36" spans="1:28" s="7" customFormat="1" ht="123" customHeight="1" x14ac:dyDescent="0.2">
      <c r="A36" s="260"/>
      <c r="B36" s="257"/>
      <c r="C36" s="173">
        <v>5</v>
      </c>
      <c r="D36" s="176">
        <v>2340681410</v>
      </c>
      <c r="E36" s="173">
        <v>851</v>
      </c>
      <c r="F36" s="180" t="s">
        <v>76</v>
      </c>
      <c r="G36" s="184" t="s">
        <v>123</v>
      </c>
      <c r="H36" s="178" t="s">
        <v>124</v>
      </c>
      <c r="I36" s="174">
        <f t="shared" ref="I36" si="24">SUM(J36:L36)</f>
        <v>3201.4</v>
      </c>
      <c r="J36" s="179">
        <v>0</v>
      </c>
      <c r="K36" s="179">
        <v>3169.4</v>
      </c>
      <c r="L36" s="179">
        <v>32</v>
      </c>
      <c r="M36" s="175">
        <f t="shared" ref="M36" si="25">J36/I36*100</f>
        <v>0</v>
      </c>
      <c r="N36" s="175">
        <f t="shared" ref="N36" si="26">K36/I36*100</f>
        <v>99.000437308677462</v>
      </c>
      <c r="O36" s="175">
        <f t="shared" ref="O36" si="27">L36/I36*100</f>
        <v>0.99956269132254627</v>
      </c>
      <c r="P36" s="174">
        <f t="shared" ref="P36" si="28">SUM(R36:S36)</f>
        <v>0</v>
      </c>
      <c r="Q36" s="179">
        <f t="shared" ref="Q36" si="29">R36+S36+T36</f>
        <v>0</v>
      </c>
      <c r="R36" s="174">
        <v>0</v>
      </c>
      <c r="S36" s="185">
        <v>0</v>
      </c>
      <c r="T36" s="185">
        <v>0</v>
      </c>
      <c r="U36" s="175">
        <v>0</v>
      </c>
      <c r="V36" s="175">
        <v>0</v>
      </c>
      <c r="W36" s="175">
        <v>0</v>
      </c>
      <c r="X36" s="180" t="s">
        <v>201</v>
      </c>
      <c r="Y36" s="181" t="s">
        <v>72</v>
      </c>
      <c r="Z36" s="179">
        <v>0.05</v>
      </c>
      <c r="AA36" s="179">
        <v>0</v>
      </c>
      <c r="AB36" s="183" t="s">
        <v>114</v>
      </c>
    </row>
    <row r="37" spans="1:28" s="7" customFormat="1" ht="19.5" customHeight="1" x14ac:dyDescent="0.2">
      <c r="A37" s="222"/>
      <c r="B37" s="223"/>
      <c r="C37" s="224"/>
      <c r="D37" s="222"/>
      <c r="E37" s="224"/>
      <c r="F37" s="225"/>
      <c r="G37" s="226"/>
      <c r="H37" s="227"/>
      <c r="I37" s="228"/>
      <c r="J37" s="229"/>
      <c r="K37" s="229"/>
      <c r="L37" s="229"/>
      <c r="M37" s="230"/>
      <c r="N37" s="230"/>
      <c r="O37" s="230"/>
      <c r="P37" s="228"/>
      <c r="Q37" s="229"/>
      <c r="R37" s="228"/>
      <c r="S37" s="231"/>
      <c r="T37" s="231"/>
      <c r="U37" s="230"/>
      <c r="V37" s="230"/>
      <c r="W37" s="230"/>
      <c r="X37" s="225"/>
      <c r="Y37" s="232"/>
      <c r="Z37" s="229"/>
      <c r="AA37" s="229"/>
      <c r="AB37" s="233"/>
    </row>
    <row r="38" spans="1:28" s="7" customFormat="1" ht="19.5" customHeight="1" x14ac:dyDescent="0.2">
      <c r="A38" s="145"/>
      <c r="B38" s="145"/>
      <c r="C38" s="146"/>
      <c r="D38" s="146">
        <v>2340667484</v>
      </c>
      <c r="E38" s="146">
        <v>851</v>
      </c>
      <c r="F38" s="330" t="s">
        <v>65</v>
      </c>
      <c r="G38" s="330"/>
      <c r="H38" s="147"/>
      <c r="I38" s="115">
        <f>SUM(J38:L38)</f>
        <v>232494.25</v>
      </c>
      <c r="J38" s="115">
        <v>222224.03</v>
      </c>
      <c r="K38" s="115">
        <v>10270.219999999999</v>
      </c>
      <c r="L38" s="115"/>
      <c r="M38" s="117"/>
      <c r="N38" s="117"/>
      <c r="O38" s="117"/>
      <c r="P38" s="115"/>
      <c r="Q38" s="115"/>
      <c r="R38" s="115"/>
      <c r="S38" s="115"/>
      <c r="T38" s="115"/>
      <c r="U38" s="117"/>
      <c r="V38" s="117"/>
      <c r="W38" s="117"/>
      <c r="X38" s="148"/>
      <c r="Y38" s="149"/>
      <c r="Z38" s="150"/>
      <c r="AA38" s="150"/>
      <c r="AB38" s="151"/>
    </row>
    <row r="39" spans="1:28" s="7" customFormat="1" ht="22.5" customHeight="1" x14ac:dyDescent="0.2">
      <c r="A39" s="74"/>
      <c r="B39" s="75"/>
      <c r="C39" s="54"/>
      <c r="D39" s="54"/>
      <c r="E39" s="54"/>
      <c r="F39" s="76"/>
      <c r="G39" s="29"/>
      <c r="H39" s="77"/>
      <c r="I39" s="67"/>
      <c r="J39" s="67"/>
      <c r="K39" s="67"/>
      <c r="L39" s="67"/>
      <c r="M39" s="69"/>
      <c r="N39" s="69"/>
      <c r="O39" s="69"/>
      <c r="P39" s="67"/>
      <c r="Q39" s="67"/>
      <c r="R39" s="67"/>
      <c r="S39" s="67"/>
      <c r="T39" s="67"/>
      <c r="U39" s="69"/>
      <c r="V39" s="69"/>
      <c r="W39" s="69"/>
      <c r="X39" s="76"/>
      <c r="Y39" s="71"/>
      <c r="Z39" s="78"/>
      <c r="AA39" s="78"/>
      <c r="AB39" s="29"/>
    </row>
    <row r="40" spans="1:28" s="144" customFormat="1" ht="177.75" customHeight="1" x14ac:dyDescent="0.2">
      <c r="A40" s="140"/>
      <c r="B40" s="140"/>
      <c r="C40" s="331" t="s">
        <v>2</v>
      </c>
      <c r="D40" s="332"/>
      <c r="E40" s="332"/>
      <c r="F40" s="333"/>
      <c r="G40" s="140"/>
      <c r="H40" s="140"/>
      <c r="I40" s="26">
        <f>SUM(J40:L40)</f>
        <v>78735.199999999997</v>
      </c>
      <c r="J40" s="26">
        <f>SUM(J41:J45)</f>
        <v>0</v>
      </c>
      <c r="K40" s="26">
        <f>SUM(K41:K45)</f>
        <v>77775.899999999994</v>
      </c>
      <c r="L40" s="26">
        <f>SUM(L41:L45)</f>
        <v>959.3</v>
      </c>
      <c r="M40" s="20">
        <f t="shared" ref="M40:M42" si="30">J40/I40*100</f>
        <v>0</v>
      </c>
      <c r="N40" s="20">
        <f t="shared" ref="N40:N42" si="31">K40/I40*100</f>
        <v>98.781612290309795</v>
      </c>
      <c r="O40" s="20">
        <f t="shared" ref="O40:O42" si="32">L40/I40*100</f>
        <v>1.218387709690202</v>
      </c>
      <c r="P40" s="26">
        <f>R40+S40</f>
        <v>0</v>
      </c>
      <c r="Q40" s="26">
        <f>R40+S40+T40</f>
        <v>0</v>
      </c>
      <c r="R40" s="26">
        <f>SUM(R41:R45)</f>
        <v>0</v>
      </c>
      <c r="S40" s="26">
        <f>SUM(S41:S45)</f>
        <v>0</v>
      </c>
      <c r="T40" s="26">
        <f>SUM(T41:T45)</f>
        <v>0</v>
      </c>
      <c r="U40" s="20">
        <v>0</v>
      </c>
      <c r="V40" s="20">
        <v>0</v>
      </c>
      <c r="W40" s="20">
        <v>0</v>
      </c>
      <c r="X40" s="162" t="str">
        <f>X41</f>
        <v>реализованы мероприятия по переселению  граждан из многоквартирных домов, признанных аварийными после 1 января 2022 года, находящихся под угрозой обрушения</v>
      </c>
      <c r="Y40" s="143" t="s">
        <v>72</v>
      </c>
      <c r="Z40" s="26">
        <f>SUM(Z41:Z45)</f>
        <v>1.0955422633601117</v>
      </c>
      <c r="AA40" s="26">
        <f>SUM(AA41:AA45)</f>
        <v>0</v>
      </c>
      <c r="AB40" s="169" t="str">
        <f>AB41</f>
        <v>результат будет достигнут по итогам 2024 года</v>
      </c>
    </row>
    <row r="41" spans="1:28" s="7" customFormat="1" ht="162.75" customHeight="1" x14ac:dyDescent="0.2">
      <c r="A41" s="258" t="s">
        <v>74</v>
      </c>
      <c r="B41" s="255" t="s">
        <v>203</v>
      </c>
      <c r="C41" s="176">
        <v>1</v>
      </c>
      <c r="D41" s="176">
        <v>2340681420</v>
      </c>
      <c r="E41" s="176">
        <v>851</v>
      </c>
      <c r="F41" s="177" t="s">
        <v>29</v>
      </c>
      <c r="G41" s="176" t="s">
        <v>125</v>
      </c>
      <c r="H41" s="178" t="s">
        <v>126</v>
      </c>
      <c r="I41" s="174">
        <f t="shared" ref="I41:I45" si="33">SUM(J41:L41)</f>
        <v>2729.8</v>
      </c>
      <c r="J41" s="179">
        <v>0</v>
      </c>
      <c r="K41" s="179">
        <v>2702.5</v>
      </c>
      <c r="L41" s="179">
        <v>27.3</v>
      </c>
      <c r="M41" s="175">
        <f t="shared" si="30"/>
        <v>0</v>
      </c>
      <c r="N41" s="175">
        <f t="shared" si="31"/>
        <v>98.99992673455931</v>
      </c>
      <c r="O41" s="175">
        <f t="shared" si="32"/>
        <v>1.0000732654406916</v>
      </c>
      <c r="P41" s="174">
        <f t="shared" ref="P41:P42" si="34">SUM(R41:S41)</f>
        <v>0</v>
      </c>
      <c r="Q41" s="174">
        <f>R41+S41+T41</f>
        <v>0</v>
      </c>
      <c r="R41" s="179">
        <v>0</v>
      </c>
      <c r="S41" s="179">
        <v>0</v>
      </c>
      <c r="T41" s="179">
        <v>0</v>
      </c>
      <c r="U41" s="175">
        <v>0</v>
      </c>
      <c r="V41" s="175">
        <v>0</v>
      </c>
      <c r="W41" s="175">
        <v>0</v>
      </c>
      <c r="X41" s="177" t="s">
        <v>204</v>
      </c>
      <c r="Y41" s="181" t="s">
        <v>72</v>
      </c>
      <c r="Z41" s="179">
        <f>I41/68712</f>
        <v>3.9728140645011061E-2</v>
      </c>
      <c r="AA41" s="179">
        <v>0</v>
      </c>
      <c r="AB41" s="183" t="s">
        <v>127</v>
      </c>
    </row>
    <row r="42" spans="1:28" s="7" customFormat="1" ht="161.25" customHeight="1" x14ac:dyDescent="0.2">
      <c r="A42" s="259"/>
      <c r="B42" s="256"/>
      <c r="C42" s="176">
        <v>2</v>
      </c>
      <c r="D42" s="176">
        <v>2340681420</v>
      </c>
      <c r="E42" s="176">
        <v>851</v>
      </c>
      <c r="F42" s="177" t="s">
        <v>31</v>
      </c>
      <c r="G42" s="176" t="s">
        <v>128</v>
      </c>
      <c r="H42" s="178" t="s">
        <v>129</v>
      </c>
      <c r="I42" s="174">
        <f t="shared" si="33"/>
        <v>6183.8</v>
      </c>
      <c r="J42" s="179">
        <v>0</v>
      </c>
      <c r="K42" s="179">
        <v>6122</v>
      </c>
      <c r="L42" s="179">
        <v>61.8</v>
      </c>
      <c r="M42" s="175">
        <f t="shared" si="30"/>
        <v>0</v>
      </c>
      <c r="N42" s="175">
        <f t="shared" si="31"/>
        <v>99.000614508878044</v>
      </c>
      <c r="O42" s="175">
        <f t="shared" si="32"/>
        <v>0.99938549112196373</v>
      </c>
      <c r="P42" s="174">
        <f t="shared" si="34"/>
        <v>0</v>
      </c>
      <c r="Q42" s="174">
        <f t="shared" ref="Q42:Q45" si="35">R42+S42+T42</f>
        <v>0</v>
      </c>
      <c r="R42" s="179">
        <v>0</v>
      </c>
      <c r="S42" s="179">
        <v>0</v>
      </c>
      <c r="T42" s="179">
        <v>0</v>
      </c>
      <c r="U42" s="175">
        <v>0</v>
      </c>
      <c r="V42" s="175">
        <v>0</v>
      </c>
      <c r="W42" s="175">
        <v>0</v>
      </c>
      <c r="X42" s="177" t="s">
        <v>139</v>
      </c>
      <c r="Y42" s="181" t="s">
        <v>72</v>
      </c>
      <c r="Z42" s="179">
        <f>I42/68712</f>
        <v>8.9995925020374901E-2</v>
      </c>
      <c r="AA42" s="179">
        <v>0</v>
      </c>
      <c r="AB42" s="183" t="s">
        <v>127</v>
      </c>
    </row>
    <row r="43" spans="1:28" s="7" customFormat="1" ht="160.5" customHeight="1" x14ac:dyDescent="0.2">
      <c r="A43" s="259"/>
      <c r="B43" s="256"/>
      <c r="C43" s="176">
        <v>3</v>
      </c>
      <c r="D43" s="176">
        <v>234068140</v>
      </c>
      <c r="E43" s="176">
        <v>851</v>
      </c>
      <c r="F43" s="177" t="s">
        <v>33</v>
      </c>
      <c r="G43" s="176" t="s">
        <v>130</v>
      </c>
      <c r="H43" s="178" t="s">
        <v>131</v>
      </c>
      <c r="I43" s="174">
        <f t="shared" si="33"/>
        <v>17200.7</v>
      </c>
      <c r="J43" s="179">
        <v>0</v>
      </c>
      <c r="K43" s="179">
        <v>16856.7</v>
      </c>
      <c r="L43" s="179">
        <v>344</v>
      </c>
      <c r="M43" s="175">
        <f t="shared" ref="M43:M45" si="36">J43/I43*100</f>
        <v>0</v>
      </c>
      <c r="N43" s="175">
        <f t="shared" ref="N43:N45" si="37">K43/I43*100</f>
        <v>98.000081392036378</v>
      </c>
      <c r="O43" s="175">
        <f t="shared" ref="O43:O45" si="38">L43/I43*100</f>
        <v>1.9999186079636293</v>
      </c>
      <c r="P43" s="174">
        <f t="shared" ref="P43:P45" si="39">SUM(R43:S43)</f>
        <v>0</v>
      </c>
      <c r="Q43" s="174">
        <f t="shared" si="35"/>
        <v>0</v>
      </c>
      <c r="R43" s="179">
        <v>0</v>
      </c>
      <c r="S43" s="185">
        <v>0</v>
      </c>
      <c r="T43" s="185">
        <v>0</v>
      </c>
      <c r="U43" s="175">
        <v>0</v>
      </c>
      <c r="V43" s="175">
        <v>0</v>
      </c>
      <c r="W43" s="175">
        <v>0</v>
      </c>
      <c r="X43" s="177" t="s">
        <v>139</v>
      </c>
      <c r="Y43" s="181" t="s">
        <v>72</v>
      </c>
      <c r="Z43" s="179">
        <v>0.2</v>
      </c>
      <c r="AA43" s="179">
        <v>0</v>
      </c>
      <c r="AB43" s="183" t="s">
        <v>127</v>
      </c>
    </row>
    <row r="44" spans="1:28" s="7" customFormat="1" ht="166.5" customHeight="1" x14ac:dyDescent="0.2">
      <c r="A44" s="259"/>
      <c r="B44" s="256"/>
      <c r="C44" s="176">
        <v>4</v>
      </c>
      <c r="D44" s="176">
        <v>2340681420</v>
      </c>
      <c r="E44" s="176">
        <v>851</v>
      </c>
      <c r="F44" s="177" t="s">
        <v>132</v>
      </c>
      <c r="G44" s="176" t="s">
        <v>133</v>
      </c>
      <c r="H44" s="178" t="s">
        <v>94</v>
      </c>
      <c r="I44" s="174">
        <f t="shared" si="33"/>
        <v>2038.9</v>
      </c>
      <c r="J44" s="179">
        <v>0</v>
      </c>
      <c r="K44" s="179">
        <v>2018.5</v>
      </c>
      <c r="L44" s="179">
        <v>20.399999999999999</v>
      </c>
      <c r="M44" s="175">
        <f t="shared" si="36"/>
        <v>0</v>
      </c>
      <c r="N44" s="175">
        <f t="shared" si="37"/>
        <v>98.999460493403305</v>
      </c>
      <c r="O44" s="175">
        <f t="shared" si="38"/>
        <v>1.0005395065966942</v>
      </c>
      <c r="P44" s="174">
        <f t="shared" si="39"/>
        <v>0</v>
      </c>
      <c r="Q44" s="174">
        <f t="shared" si="35"/>
        <v>0</v>
      </c>
      <c r="R44" s="174">
        <v>0</v>
      </c>
      <c r="S44" s="185">
        <v>0</v>
      </c>
      <c r="T44" s="185">
        <v>0</v>
      </c>
      <c r="U44" s="175">
        <v>0</v>
      </c>
      <c r="V44" s="175">
        <v>0</v>
      </c>
      <c r="W44" s="175">
        <v>0</v>
      </c>
      <c r="X44" s="177" t="s">
        <v>139</v>
      </c>
      <c r="Y44" s="181" t="s">
        <v>72</v>
      </c>
      <c r="Z44" s="179">
        <f>I44/68712</f>
        <v>2.9673128420072185E-2</v>
      </c>
      <c r="AA44" s="179">
        <v>0</v>
      </c>
      <c r="AB44" s="183" t="s">
        <v>127</v>
      </c>
    </row>
    <row r="45" spans="1:28" s="7" customFormat="1" ht="158.25" customHeight="1" x14ac:dyDescent="0.2">
      <c r="A45" s="260"/>
      <c r="B45" s="257"/>
      <c r="C45" s="173">
        <v>5</v>
      </c>
      <c r="D45" s="173">
        <v>2340681420</v>
      </c>
      <c r="E45" s="173">
        <v>851</v>
      </c>
      <c r="F45" s="180" t="s">
        <v>134</v>
      </c>
      <c r="G45" s="184" t="s">
        <v>135</v>
      </c>
      <c r="H45" s="178" t="s">
        <v>136</v>
      </c>
      <c r="I45" s="174">
        <f t="shared" si="33"/>
        <v>50582</v>
      </c>
      <c r="J45" s="174">
        <v>0</v>
      </c>
      <c r="K45" s="174">
        <v>50076.2</v>
      </c>
      <c r="L45" s="174">
        <v>505.8</v>
      </c>
      <c r="M45" s="175">
        <f t="shared" si="36"/>
        <v>0</v>
      </c>
      <c r="N45" s="175">
        <f t="shared" si="37"/>
        <v>99.000039539757225</v>
      </c>
      <c r="O45" s="175">
        <f t="shared" si="38"/>
        <v>0.99996046024277419</v>
      </c>
      <c r="P45" s="174">
        <f t="shared" si="39"/>
        <v>0</v>
      </c>
      <c r="Q45" s="174">
        <f t="shared" si="35"/>
        <v>0</v>
      </c>
      <c r="R45" s="174">
        <v>0</v>
      </c>
      <c r="S45" s="174">
        <v>0</v>
      </c>
      <c r="T45" s="174">
        <v>0</v>
      </c>
      <c r="U45" s="175">
        <v>0</v>
      </c>
      <c r="V45" s="175">
        <v>0</v>
      </c>
      <c r="W45" s="175">
        <v>0</v>
      </c>
      <c r="X45" s="177" t="s">
        <v>139</v>
      </c>
      <c r="Y45" s="181" t="s">
        <v>72</v>
      </c>
      <c r="Z45" s="182">
        <f>I45/68712</f>
        <v>0.73614506927465362</v>
      </c>
      <c r="AA45" s="179">
        <v>0</v>
      </c>
      <c r="AB45" s="183" t="s">
        <v>127</v>
      </c>
    </row>
    <row r="46" spans="1:28" s="25" customFormat="1" ht="12.75" x14ac:dyDescent="0.2">
      <c r="A46" s="52"/>
      <c r="B46" s="52"/>
      <c r="C46" s="53"/>
      <c r="D46" s="53"/>
      <c r="E46" s="53"/>
      <c r="F46" s="75"/>
      <c r="G46" s="75"/>
      <c r="H46" s="52"/>
      <c r="I46" s="58"/>
      <c r="J46" s="79"/>
      <c r="K46" s="79"/>
      <c r="L46" s="79"/>
      <c r="M46" s="59"/>
      <c r="N46" s="59"/>
      <c r="O46" s="59"/>
      <c r="P46" s="79"/>
      <c r="Q46" s="79"/>
      <c r="R46" s="79"/>
      <c r="S46" s="79"/>
      <c r="T46" s="79"/>
      <c r="U46" s="59"/>
      <c r="V46" s="59"/>
      <c r="W46" s="59"/>
      <c r="X46" s="63"/>
      <c r="Y46" s="60"/>
      <c r="Z46" s="64"/>
      <c r="AA46" s="64"/>
      <c r="AB46" s="62"/>
    </row>
    <row r="47" spans="1:28" s="144" customFormat="1" ht="172.5" customHeight="1" x14ac:dyDescent="0.2">
      <c r="A47" s="140"/>
      <c r="B47" s="140"/>
      <c r="C47" s="331" t="s">
        <v>2</v>
      </c>
      <c r="D47" s="332"/>
      <c r="E47" s="332"/>
      <c r="F47" s="333"/>
      <c r="G47" s="140"/>
      <c r="H47" s="140"/>
      <c r="I47" s="26">
        <f>SUM(J47:L47)</f>
        <v>61340.800000000003</v>
      </c>
      <c r="J47" s="26">
        <f>SUM(J48:J48)</f>
        <v>0</v>
      </c>
      <c r="K47" s="26">
        <f>SUM(K48:K48)</f>
        <v>60114</v>
      </c>
      <c r="L47" s="26">
        <f>SUM(L48:L48)</f>
        <v>1226.8</v>
      </c>
      <c r="M47" s="20">
        <f t="shared" ref="M47:M48" si="40">J47/I47*100</f>
        <v>0</v>
      </c>
      <c r="N47" s="20">
        <f t="shared" si="3"/>
        <v>98.000026083781094</v>
      </c>
      <c r="O47" s="20">
        <f t="shared" ref="O47:O48" si="41">L47/I47*100</f>
        <v>1.999973916218895</v>
      </c>
      <c r="P47" s="26">
        <f>R47+S47</f>
        <v>0</v>
      </c>
      <c r="Q47" s="26">
        <f>R47+S47+T47</f>
        <v>0</v>
      </c>
      <c r="R47" s="26">
        <f>SUM(R48:R48)</f>
        <v>0</v>
      </c>
      <c r="S47" s="26">
        <f>SUM(S48:S48)</f>
        <v>0</v>
      </c>
      <c r="T47" s="26">
        <f>SUM(T48:T48)</f>
        <v>0</v>
      </c>
      <c r="U47" s="20">
        <f>U48</f>
        <v>0</v>
      </c>
      <c r="V47" s="20">
        <f>V48</f>
        <v>0</v>
      </c>
      <c r="W47" s="20">
        <f>W48</f>
        <v>0</v>
      </c>
      <c r="X47" s="162" t="s">
        <v>207</v>
      </c>
      <c r="Y47" s="143" t="s">
        <v>72</v>
      </c>
      <c r="Z47" s="26">
        <v>0.7</v>
      </c>
      <c r="AA47" s="26">
        <f>SUM(AA48:AA48)</f>
        <v>0</v>
      </c>
      <c r="AB47" s="169" t="str">
        <f>AB48</f>
        <v>результат будет достигнут по итогам 2024 года</v>
      </c>
    </row>
    <row r="48" spans="1:28" s="7" customFormat="1" ht="213" customHeight="1" x14ac:dyDescent="0.2">
      <c r="A48" s="177" t="s">
        <v>75</v>
      </c>
      <c r="B48" s="177" t="s">
        <v>205</v>
      </c>
      <c r="C48" s="173">
        <v>1</v>
      </c>
      <c r="D48" s="173">
        <v>2340681430</v>
      </c>
      <c r="E48" s="173">
        <v>851</v>
      </c>
      <c r="F48" s="180" t="s">
        <v>33</v>
      </c>
      <c r="G48" s="184" t="s">
        <v>137</v>
      </c>
      <c r="H48" s="178" t="s">
        <v>138</v>
      </c>
      <c r="I48" s="174">
        <f>SUM(J48:L48)</f>
        <v>61340.800000000003</v>
      </c>
      <c r="J48" s="174">
        <v>0</v>
      </c>
      <c r="K48" s="174">
        <v>60114</v>
      </c>
      <c r="L48" s="174">
        <v>1226.8</v>
      </c>
      <c r="M48" s="175">
        <f t="shared" si="40"/>
        <v>0</v>
      </c>
      <c r="N48" s="175">
        <f t="shared" si="3"/>
        <v>98.000026083781094</v>
      </c>
      <c r="O48" s="175">
        <f t="shared" si="41"/>
        <v>1.999973916218895</v>
      </c>
      <c r="P48" s="174">
        <f>SUM(R48:S48)</f>
        <v>0</v>
      </c>
      <c r="Q48" s="174">
        <f>R48+S48+T48</f>
        <v>0</v>
      </c>
      <c r="R48" s="174">
        <v>0</v>
      </c>
      <c r="S48" s="174">
        <v>0</v>
      </c>
      <c r="T48" s="174">
        <v>0</v>
      </c>
      <c r="U48" s="175">
        <v>0</v>
      </c>
      <c r="V48" s="175">
        <v>0</v>
      </c>
      <c r="W48" s="175">
        <v>0</v>
      </c>
      <c r="X48" s="186" t="s">
        <v>206</v>
      </c>
      <c r="Y48" s="181" t="s">
        <v>72</v>
      </c>
      <c r="Z48" s="182">
        <v>0.7</v>
      </c>
      <c r="AA48" s="182">
        <v>0</v>
      </c>
      <c r="AB48" s="183" t="s">
        <v>127</v>
      </c>
    </row>
    <row r="49" spans="1:28" s="7" customFormat="1" ht="12.75" x14ac:dyDescent="0.2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</row>
    <row r="50" spans="1:28" s="7" customFormat="1" ht="12.75" x14ac:dyDescent="0.2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</row>
    <row r="51" spans="1:28" s="94" customFormat="1" ht="19.5" customHeight="1" x14ac:dyDescent="0.2">
      <c r="A51" s="163"/>
      <c r="B51" s="328"/>
      <c r="C51" s="328"/>
      <c r="D51" s="328"/>
      <c r="E51" s="328"/>
      <c r="F51" s="328"/>
      <c r="G51" s="328"/>
      <c r="H51" s="328"/>
      <c r="I51" s="328"/>
      <c r="J51" s="328"/>
      <c r="K51" s="328"/>
      <c r="L51" s="328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</row>
    <row r="52" spans="1:28" s="94" customFormat="1" ht="6.75" customHeight="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</row>
    <row r="53" spans="1:28" s="85" customFormat="1" ht="4.5" hidden="1" customHeight="1" x14ac:dyDescent="0.25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</row>
    <row r="54" spans="1:28" s="85" customFormat="1" x14ac:dyDescent="0.25">
      <c r="A54" s="164" t="s">
        <v>57</v>
      </c>
      <c r="B54" s="165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66"/>
    </row>
    <row r="55" spans="1:28" s="85" customFormat="1" x14ac:dyDescent="0.25">
      <c r="A55" s="164" t="s">
        <v>215</v>
      </c>
      <c r="B55" s="165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</row>
    <row r="56" spans="1:28" s="85" customFormat="1" ht="3.75" customHeight="1" x14ac:dyDescent="0.25">
      <c r="A56" s="167"/>
      <c r="B56" s="167"/>
      <c r="C56" s="109"/>
      <c r="D56" s="109"/>
      <c r="E56" s="109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</row>
    <row r="57" spans="1:28" ht="3" customHeight="1" x14ac:dyDescent="0.25">
      <c r="A57" s="49"/>
      <c r="B57" s="49"/>
      <c r="C57" s="31"/>
      <c r="D57" s="31"/>
      <c r="E57" s="31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</row>
    <row r="58" spans="1:28" ht="8.25" customHeight="1" x14ac:dyDescent="0.25">
      <c r="A58" s="6"/>
      <c r="B58" s="6"/>
    </row>
  </sheetData>
  <mergeCells count="64">
    <mergeCell ref="X22:AB22"/>
    <mergeCell ref="F38:G38"/>
    <mergeCell ref="X17:AB20"/>
    <mergeCell ref="A17:A20"/>
    <mergeCell ref="B17:B20"/>
    <mergeCell ref="C22:F22"/>
    <mergeCell ref="B23:B26"/>
    <mergeCell ref="A23:A26"/>
    <mergeCell ref="X23:AB26"/>
    <mergeCell ref="C40:F40"/>
    <mergeCell ref="C31:F31"/>
    <mergeCell ref="B32:B36"/>
    <mergeCell ref="A41:A45"/>
    <mergeCell ref="B41:B45"/>
    <mergeCell ref="A32:A36"/>
    <mergeCell ref="X11:Z12"/>
    <mergeCell ref="Q11:T11"/>
    <mergeCell ref="X13:X14"/>
    <mergeCell ref="Y13:Y14"/>
    <mergeCell ref="Z13:Z14"/>
    <mergeCell ref="A10:A14"/>
    <mergeCell ref="I12:I14"/>
    <mergeCell ref="J13:J14"/>
    <mergeCell ref="K13:K14"/>
    <mergeCell ref="C16:F16"/>
    <mergeCell ref="B10:B14"/>
    <mergeCell ref="B51:L51"/>
    <mergeCell ref="Q10:W10"/>
    <mergeCell ref="P10:P14"/>
    <mergeCell ref="Q12:T12"/>
    <mergeCell ref="Q13:Q14"/>
    <mergeCell ref="R13:R14"/>
    <mergeCell ref="F28:G28"/>
    <mergeCell ref="I11:L11"/>
    <mergeCell ref="J12:L12"/>
    <mergeCell ref="C10:C14"/>
    <mergeCell ref="L13:L14"/>
    <mergeCell ref="T13:T14"/>
    <mergeCell ref="U11:W12"/>
    <mergeCell ref="U13:U14"/>
    <mergeCell ref="V13:V14"/>
    <mergeCell ref="C47:F47"/>
    <mergeCell ref="C7:S7"/>
    <mergeCell ref="K1:L1"/>
    <mergeCell ref="C2:S2"/>
    <mergeCell ref="C3:S3"/>
    <mergeCell ref="C4:S4"/>
    <mergeCell ref="C5:S5"/>
    <mergeCell ref="X16:AB16"/>
    <mergeCell ref="C8:S8"/>
    <mergeCell ref="G10:H13"/>
    <mergeCell ref="I10:O10"/>
    <mergeCell ref="F10:F14"/>
    <mergeCell ref="E10:E14"/>
    <mergeCell ref="D10:D14"/>
    <mergeCell ref="M11:O12"/>
    <mergeCell ref="M13:M14"/>
    <mergeCell ref="S13:S14"/>
    <mergeCell ref="N13:N14"/>
    <mergeCell ref="O13:O14"/>
    <mergeCell ref="X10:AB10"/>
    <mergeCell ref="AA11:AA14"/>
    <mergeCell ref="AB11:AB14"/>
    <mergeCell ref="W13:W14"/>
  </mergeCells>
  <pageMargins left="0.19685039370078741" right="0.19685039370078741" top="0.19685039370078741" bottom="0.19685039370078741" header="0" footer="0"/>
  <pageSetup paperSize="9"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67"/>
  <sheetViews>
    <sheetView view="pageBreakPreview" topLeftCell="D1" zoomScale="90" zoomScaleNormal="70" zoomScaleSheetLayoutView="90" workbookViewId="0">
      <pane ySplit="1" topLeftCell="A2" activePane="bottomLeft" state="frozen"/>
      <selection pane="bottomLeft" activeCell="K64" sqref="K64"/>
    </sheetView>
  </sheetViews>
  <sheetFormatPr defaultColWidth="8.85546875" defaultRowHeight="15" x14ac:dyDescent="0.25"/>
  <cols>
    <col min="1" max="1" width="4.5703125" style="1" customWidth="1"/>
    <col min="2" max="2" width="20.28515625" style="1" customWidth="1"/>
    <col min="3" max="3" width="3.85546875" style="1" customWidth="1"/>
    <col min="4" max="4" width="10.7109375" style="1" customWidth="1"/>
    <col min="5" max="5" width="11.5703125" style="1" customWidth="1"/>
    <col min="6" max="6" width="15.28515625" style="1" customWidth="1"/>
    <col min="7" max="7" width="12.28515625" style="1" customWidth="1"/>
    <col min="8" max="8" width="15.5703125" style="1" customWidth="1"/>
    <col min="9" max="9" width="11.140625" style="1" customWidth="1"/>
    <col min="10" max="10" width="11.7109375" style="1" customWidth="1"/>
    <col min="11" max="11" width="10.42578125" style="1" customWidth="1"/>
    <col min="12" max="12" width="11.140625" style="1" customWidth="1"/>
    <col min="13" max="13" width="11.5703125" style="1" customWidth="1"/>
    <col min="14" max="14" width="9.5703125" style="1" customWidth="1"/>
    <col min="15" max="15" width="9.7109375" style="1" customWidth="1"/>
    <col min="16" max="17" width="13.42578125" style="1" customWidth="1"/>
    <col min="18" max="18" width="11.5703125" style="1" customWidth="1"/>
    <col min="19" max="19" width="10.42578125" style="1" customWidth="1"/>
    <col min="20" max="20" width="10" style="1" customWidth="1"/>
    <col min="21" max="21" width="11.5703125" style="1" customWidth="1"/>
    <col min="22" max="22" width="9.28515625" style="1" bestFit="1" customWidth="1"/>
    <col min="23" max="23" width="8.28515625" style="1" customWidth="1"/>
    <col min="24" max="24" width="15.28515625" style="1" customWidth="1"/>
    <col min="25" max="25" width="9.5703125" style="1" bestFit="1" customWidth="1"/>
    <col min="26" max="26" width="8.28515625" style="1" bestFit="1" customWidth="1"/>
    <col min="27" max="27" width="11" style="1" customWidth="1"/>
    <col min="28" max="28" width="12.28515625" style="1" bestFit="1" customWidth="1"/>
    <col min="29" max="16384" width="8.85546875" style="1"/>
  </cols>
  <sheetData>
    <row r="1" spans="1:28" x14ac:dyDescent="0.25">
      <c r="A1" s="81"/>
      <c r="B1" s="81"/>
      <c r="C1" s="43"/>
      <c r="D1" s="43"/>
      <c r="E1" s="43"/>
      <c r="F1" s="43"/>
      <c r="G1" s="43"/>
      <c r="H1" s="43"/>
      <c r="I1" s="43"/>
      <c r="J1" s="43"/>
      <c r="K1" s="361"/>
      <c r="L1" s="361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s="85" customFormat="1" x14ac:dyDescent="0.25">
      <c r="B2" s="86"/>
      <c r="C2" s="327" t="s">
        <v>21</v>
      </c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</row>
    <row r="3" spans="1:28" s="85" customFormat="1" x14ac:dyDescent="0.25">
      <c r="B3" s="86"/>
      <c r="C3" s="327" t="s">
        <v>60</v>
      </c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</row>
    <row r="4" spans="1:28" s="85" customFormat="1" x14ac:dyDescent="0.25">
      <c r="B4" s="86"/>
      <c r="C4" s="327" t="s">
        <v>77</v>
      </c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</row>
    <row r="5" spans="1:28" s="85" customFormat="1" x14ac:dyDescent="0.25">
      <c r="B5" s="86"/>
      <c r="C5" s="327" t="s">
        <v>197</v>
      </c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</row>
    <row r="6" spans="1:28" s="85" customFormat="1" x14ac:dyDescent="0.25">
      <c r="A6" s="87"/>
      <c r="B6" s="88"/>
      <c r="C6" s="88"/>
      <c r="D6" s="88"/>
      <c r="E6" s="88"/>
      <c r="F6" s="88"/>
      <c r="G6" s="88"/>
      <c r="H6" s="88"/>
      <c r="I6" s="88"/>
      <c r="J6" s="88"/>
      <c r="K6" s="88"/>
      <c r="L6" s="89"/>
    </row>
    <row r="7" spans="1:28" s="85" customFormat="1" ht="14.45" customHeight="1" x14ac:dyDescent="0.25">
      <c r="B7" s="90"/>
      <c r="C7" s="326" t="s">
        <v>1</v>
      </c>
      <c r="D7" s="326"/>
      <c r="E7" s="326"/>
      <c r="F7" s="326"/>
      <c r="G7" s="326"/>
      <c r="H7" s="326"/>
      <c r="I7" s="326"/>
      <c r="J7" s="326"/>
      <c r="K7" s="326"/>
      <c r="L7" s="326"/>
      <c r="M7" s="326"/>
      <c r="N7" s="326"/>
      <c r="O7" s="326"/>
      <c r="P7" s="326"/>
      <c r="Q7" s="326"/>
      <c r="R7" s="326"/>
      <c r="S7" s="326"/>
      <c r="U7" s="91"/>
    </row>
    <row r="8" spans="1:28" s="85" customFormat="1" ht="14.45" customHeight="1" x14ac:dyDescent="0.25">
      <c r="B8" s="92"/>
      <c r="C8" s="311" t="s">
        <v>0</v>
      </c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</row>
    <row r="9" spans="1:28" s="85" customFormat="1" ht="15.75" x14ac:dyDescent="0.25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</row>
    <row r="10" spans="1:28" s="94" customFormat="1" ht="12.75" customHeight="1" x14ac:dyDescent="0.2">
      <c r="A10" s="321" t="s">
        <v>20</v>
      </c>
      <c r="B10" s="321" t="s">
        <v>68</v>
      </c>
      <c r="C10" s="321" t="s">
        <v>20</v>
      </c>
      <c r="D10" s="321" t="s">
        <v>78</v>
      </c>
      <c r="E10" s="321" t="s">
        <v>79</v>
      </c>
      <c r="F10" s="321" t="s">
        <v>19</v>
      </c>
      <c r="G10" s="312" t="s">
        <v>82</v>
      </c>
      <c r="H10" s="313"/>
      <c r="I10" s="318" t="s">
        <v>18</v>
      </c>
      <c r="J10" s="319"/>
      <c r="K10" s="319"/>
      <c r="L10" s="319"/>
      <c r="M10" s="319"/>
      <c r="N10" s="319"/>
      <c r="O10" s="320"/>
      <c r="P10" s="329" t="s">
        <v>83</v>
      </c>
      <c r="Q10" s="318" t="s">
        <v>17</v>
      </c>
      <c r="R10" s="319"/>
      <c r="S10" s="319"/>
      <c r="T10" s="319"/>
      <c r="U10" s="319"/>
      <c r="V10" s="319"/>
      <c r="W10" s="320"/>
      <c r="X10" s="318" t="s">
        <v>16</v>
      </c>
      <c r="Y10" s="319"/>
      <c r="Z10" s="319"/>
      <c r="AA10" s="319"/>
      <c r="AB10" s="320"/>
    </row>
    <row r="11" spans="1:28" s="94" customFormat="1" ht="29.25" customHeight="1" x14ac:dyDescent="0.2">
      <c r="A11" s="322"/>
      <c r="B11" s="322"/>
      <c r="C11" s="322"/>
      <c r="D11" s="322"/>
      <c r="E11" s="322"/>
      <c r="F11" s="322"/>
      <c r="G11" s="314"/>
      <c r="H11" s="315"/>
      <c r="I11" s="318" t="s">
        <v>62</v>
      </c>
      <c r="J11" s="319"/>
      <c r="K11" s="319"/>
      <c r="L11" s="320"/>
      <c r="M11" s="312" t="s">
        <v>48</v>
      </c>
      <c r="N11" s="324"/>
      <c r="O11" s="313"/>
      <c r="P11" s="329"/>
      <c r="Q11" s="318" t="s">
        <v>62</v>
      </c>
      <c r="R11" s="319"/>
      <c r="S11" s="319"/>
      <c r="T11" s="320"/>
      <c r="U11" s="312" t="s">
        <v>48</v>
      </c>
      <c r="V11" s="324"/>
      <c r="W11" s="313"/>
      <c r="X11" s="312" t="s">
        <v>22</v>
      </c>
      <c r="Y11" s="324"/>
      <c r="Z11" s="313"/>
      <c r="AA11" s="321" t="s">
        <v>15</v>
      </c>
      <c r="AB11" s="321" t="s">
        <v>14</v>
      </c>
    </row>
    <row r="12" spans="1:28" s="94" customFormat="1" ht="12.75" customHeight="1" x14ac:dyDescent="0.2">
      <c r="A12" s="322"/>
      <c r="B12" s="322"/>
      <c r="C12" s="322"/>
      <c r="D12" s="322"/>
      <c r="E12" s="322"/>
      <c r="F12" s="322"/>
      <c r="G12" s="314"/>
      <c r="H12" s="315"/>
      <c r="I12" s="321" t="s">
        <v>11</v>
      </c>
      <c r="J12" s="318" t="s">
        <v>10</v>
      </c>
      <c r="K12" s="319"/>
      <c r="L12" s="320"/>
      <c r="M12" s="316"/>
      <c r="N12" s="325"/>
      <c r="O12" s="317"/>
      <c r="P12" s="329"/>
      <c r="Q12" s="321" t="s">
        <v>11</v>
      </c>
      <c r="R12" s="95" t="s">
        <v>10</v>
      </c>
      <c r="S12" s="96"/>
      <c r="T12" s="97"/>
      <c r="U12" s="316"/>
      <c r="V12" s="325"/>
      <c r="W12" s="317"/>
      <c r="X12" s="316"/>
      <c r="Y12" s="325"/>
      <c r="Z12" s="317"/>
      <c r="AA12" s="322"/>
      <c r="AB12" s="322"/>
    </row>
    <row r="13" spans="1:28" s="94" customFormat="1" ht="51" customHeight="1" x14ac:dyDescent="0.2">
      <c r="A13" s="322"/>
      <c r="B13" s="322"/>
      <c r="C13" s="322"/>
      <c r="D13" s="322"/>
      <c r="E13" s="322"/>
      <c r="F13" s="322"/>
      <c r="G13" s="316"/>
      <c r="H13" s="317"/>
      <c r="I13" s="322"/>
      <c r="J13" s="321" t="s">
        <v>84</v>
      </c>
      <c r="K13" s="321" t="s">
        <v>85</v>
      </c>
      <c r="L13" s="321" t="s">
        <v>86</v>
      </c>
      <c r="M13" s="321" t="s">
        <v>84</v>
      </c>
      <c r="N13" s="321" t="s">
        <v>85</v>
      </c>
      <c r="O13" s="321" t="s">
        <v>86</v>
      </c>
      <c r="P13" s="329"/>
      <c r="Q13" s="322"/>
      <c r="R13" s="321" t="s">
        <v>84</v>
      </c>
      <c r="S13" s="321" t="s">
        <v>85</v>
      </c>
      <c r="T13" s="321" t="s">
        <v>86</v>
      </c>
      <c r="U13" s="321" t="s">
        <v>84</v>
      </c>
      <c r="V13" s="321" t="s">
        <v>85</v>
      </c>
      <c r="W13" s="321" t="s">
        <v>86</v>
      </c>
      <c r="X13" s="321" t="s">
        <v>88</v>
      </c>
      <c r="Y13" s="321" t="s">
        <v>13</v>
      </c>
      <c r="Z13" s="321" t="s">
        <v>12</v>
      </c>
      <c r="AA13" s="322"/>
      <c r="AB13" s="322"/>
    </row>
    <row r="14" spans="1:28" s="94" customFormat="1" ht="25.5" x14ac:dyDescent="0.2">
      <c r="A14" s="323"/>
      <c r="B14" s="323"/>
      <c r="C14" s="323"/>
      <c r="D14" s="323"/>
      <c r="E14" s="323"/>
      <c r="F14" s="323"/>
      <c r="G14" s="98" t="s">
        <v>80</v>
      </c>
      <c r="H14" s="98" t="s">
        <v>81</v>
      </c>
      <c r="I14" s="323"/>
      <c r="J14" s="323"/>
      <c r="K14" s="323"/>
      <c r="L14" s="323"/>
      <c r="M14" s="323"/>
      <c r="N14" s="323"/>
      <c r="O14" s="323"/>
      <c r="P14" s="329"/>
      <c r="Q14" s="323"/>
      <c r="R14" s="323"/>
      <c r="S14" s="323"/>
      <c r="T14" s="323"/>
      <c r="U14" s="323"/>
      <c r="V14" s="323"/>
      <c r="W14" s="323"/>
      <c r="X14" s="323"/>
      <c r="Y14" s="323"/>
      <c r="Z14" s="323"/>
      <c r="AA14" s="323"/>
      <c r="AB14" s="323"/>
    </row>
    <row r="15" spans="1:28" s="94" customFormat="1" ht="12.75" x14ac:dyDescent="0.2">
      <c r="A15" s="99">
        <v>1</v>
      </c>
      <c r="B15" s="99">
        <v>2</v>
      </c>
      <c r="C15" s="99">
        <v>3</v>
      </c>
      <c r="D15" s="99">
        <v>4</v>
      </c>
      <c r="E15" s="99">
        <v>5</v>
      </c>
      <c r="F15" s="99">
        <v>6</v>
      </c>
      <c r="G15" s="99">
        <v>7</v>
      </c>
      <c r="H15" s="99">
        <v>8</v>
      </c>
      <c r="I15" s="99">
        <v>9</v>
      </c>
      <c r="J15" s="99">
        <v>10</v>
      </c>
      <c r="K15" s="99">
        <v>11</v>
      </c>
      <c r="L15" s="99">
        <v>12</v>
      </c>
      <c r="M15" s="99">
        <v>13</v>
      </c>
      <c r="N15" s="99">
        <v>14</v>
      </c>
      <c r="O15" s="99">
        <v>15</v>
      </c>
      <c r="P15" s="99">
        <v>16</v>
      </c>
      <c r="Q15" s="99">
        <v>17</v>
      </c>
      <c r="R15" s="99">
        <v>18</v>
      </c>
      <c r="S15" s="99">
        <v>19</v>
      </c>
      <c r="T15" s="99">
        <v>20</v>
      </c>
      <c r="U15" s="99">
        <v>21</v>
      </c>
      <c r="V15" s="99">
        <v>22</v>
      </c>
      <c r="W15" s="99">
        <v>23</v>
      </c>
      <c r="X15" s="99">
        <v>24</v>
      </c>
      <c r="Y15" s="99">
        <v>25</v>
      </c>
      <c r="Z15" s="99">
        <v>26</v>
      </c>
      <c r="AA15" s="99">
        <v>27</v>
      </c>
      <c r="AB15" s="99">
        <v>28</v>
      </c>
    </row>
    <row r="16" spans="1:28" s="7" customFormat="1" ht="68.25" customHeight="1" x14ac:dyDescent="0.2">
      <c r="A16" s="100"/>
      <c r="B16" s="100"/>
      <c r="C16" s="358" t="s">
        <v>2</v>
      </c>
      <c r="D16" s="359"/>
      <c r="E16" s="359"/>
      <c r="F16" s="360"/>
      <c r="G16" s="51"/>
      <c r="H16" s="51"/>
      <c r="I16" s="101">
        <f>SUM(J16:L16)</f>
        <v>638202.49999999953</v>
      </c>
      <c r="J16" s="101">
        <f>SUM(J17:J56)</f>
        <v>42016.486076711968</v>
      </c>
      <c r="K16" s="101">
        <f>SUM(K17:K56)</f>
        <v>473457.41392328759</v>
      </c>
      <c r="L16" s="101">
        <f>SUM(L17:L56)</f>
        <v>122728.60000000003</v>
      </c>
      <c r="M16" s="102">
        <f t="shared" ref="M16" si="0">J16/I16*100</f>
        <v>6.5835665132480683</v>
      </c>
      <c r="N16" s="102">
        <f t="shared" ref="N16" si="1">K16/I16*100</f>
        <v>74.186079484691447</v>
      </c>
      <c r="O16" s="102">
        <f t="shared" ref="O16" si="2">L16/I16*100</f>
        <v>19.230354002060494</v>
      </c>
      <c r="P16" s="101">
        <f>SUM(P17:P56)</f>
        <v>373595.02706894319</v>
      </c>
      <c r="Q16" s="101">
        <f>R16+S16+T16</f>
        <v>461362.68309191422</v>
      </c>
      <c r="R16" s="101">
        <f>SUM(R17:R56)</f>
        <v>30451.859617211834</v>
      </c>
      <c r="S16" s="101">
        <f>SUM(S17:S56)</f>
        <v>343143.16745173116</v>
      </c>
      <c r="T16" s="101">
        <f>SUM(T17:T56)</f>
        <v>87767.656022971219</v>
      </c>
      <c r="U16" s="102">
        <f>R16/(SUM(R16:T16))*100</f>
        <v>6.6004167075526379</v>
      </c>
      <c r="V16" s="102">
        <f>S16/(SUM(R16:T16))*100</f>
        <v>74.376012631123231</v>
      </c>
      <c r="W16" s="102">
        <f>T16/(SUM(R16:T16))*100</f>
        <v>19.023570661324129</v>
      </c>
      <c r="X16" s="103" t="str">
        <f>X17</f>
        <v>Обепечены жильем молодые семьи</v>
      </c>
      <c r="Y16" s="104" t="s">
        <v>64</v>
      </c>
      <c r="Z16" s="105">
        <f>SUM(Z17:Z56)</f>
        <v>583</v>
      </c>
      <c r="AA16" s="105">
        <f>SUM(AA17:AA56)</f>
        <v>432</v>
      </c>
      <c r="AB16" s="82"/>
    </row>
    <row r="17" spans="1:28" s="7" customFormat="1" ht="66.75" customHeight="1" x14ac:dyDescent="0.2">
      <c r="A17" s="255" t="s">
        <v>63</v>
      </c>
      <c r="B17" s="255" t="s">
        <v>53</v>
      </c>
      <c r="C17" s="173">
        <v>1</v>
      </c>
      <c r="D17" s="173" t="s">
        <v>95</v>
      </c>
      <c r="E17" s="173">
        <v>892</v>
      </c>
      <c r="F17" s="180" t="s">
        <v>5</v>
      </c>
      <c r="G17" s="184" t="s">
        <v>152</v>
      </c>
      <c r="H17" s="184" t="s">
        <v>153</v>
      </c>
      <c r="I17" s="174">
        <f>SUM(J17:L17)</f>
        <v>17697.999999999996</v>
      </c>
      <c r="J17" s="174">
        <v>1138.4232149076904</v>
      </c>
      <c r="K17" s="174">
        <v>12828.176785092304</v>
      </c>
      <c r="L17" s="174">
        <v>3731.4</v>
      </c>
      <c r="M17" s="175">
        <f t="shared" ref="M17" si="3">J17/I17*100</f>
        <v>6.4324964115023766</v>
      </c>
      <c r="N17" s="175">
        <f t="shared" ref="N17" si="4">K17/I17*100</f>
        <v>72.48376531298625</v>
      </c>
      <c r="O17" s="175">
        <f t="shared" ref="O17" si="5">L17/I17*100</f>
        <v>21.083738275511362</v>
      </c>
      <c r="P17" s="174">
        <f>R17+S17</f>
        <v>8449.7694400000019</v>
      </c>
      <c r="Q17" s="174">
        <f>R17+S17+T17</f>
        <v>10707.260151914343</v>
      </c>
      <c r="R17" s="174">
        <v>688.74410999999975</v>
      </c>
      <c r="S17" s="174">
        <v>7761.0253300000013</v>
      </c>
      <c r="T17" s="174">
        <v>2257.4907119143409</v>
      </c>
      <c r="U17" s="175">
        <f t="shared" ref="U17" si="6">R17/(SUM(R17:T17))*100</f>
        <v>6.4324962710171905</v>
      </c>
      <c r="V17" s="175">
        <f t="shared" ref="V17" si="7">S17/(SUM(R17:T17))*100</f>
        <v>72.483765406712507</v>
      </c>
      <c r="W17" s="175">
        <f t="shared" ref="W17" si="8">T17/(SUM(R17:T17))*100</f>
        <v>21.083738322270296</v>
      </c>
      <c r="X17" s="180" t="s">
        <v>154</v>
      </c>
      <c r="Y17" s="181" t="s">
        <v>64</v>
      </c>
      <c r="Z17" s="234">
        <v>22</v>
      </c>
      <c r="AA17" s="234">
        <v>14</v>
      </c>
      <c r="AB17" s="183" t="s">
        <v>155</v>
      </c>
    </row>
    <row r="18" spans="1:28" s="7" customFormat="1" ht="63.75" customHeight="1" x14ac:dyDescent="0.2">
      <c r="A18" s="256"/>
      <c r="B18" s="256"/>
      <c r="C18" s="173">
        <v>2</v>
      </c>
      <c r="D18" s="173" t="s">
        <v>96</v>
      </c>
      <c r="E18" s="173">
        <v>892</v>
      </c>
      <c r="F18" s="180" t="s">
        <v>24</v>
      </c>
      <c r="G18" s="184" t="s">
        <v>156</v>
      </c>
      <c r="H18" s="184" t="s">
        <v>157</v>
      </c>
      <c r="I18" s="174">
        <f t="shared" ref="I18:I56" si="9">SUM(J18:L18)</f>
        <v>8817.5999999999967</v>
      </c>
      <c r="J18" s="174">
        <v>556.94429158286687</v>
      </c>
      <c r="K18" s="174">
        <v>6275.8557084171298</v>
      </c>
      <c r="L18" s="174">
        <v>1984.8</v>
      </c>
      <c r="M18" s="175">
        <f t="shared" ref="M18:M21" si="10">J18/I18*100</f>
        <v>6.3162798446614392</v>
      </c>
      <c r="N18" s="175">
        <f t="shared" ref="N18:N21" si="11">K18/I18*100</f>
        <v>71.174193753596583</v>
      </c>
      <c r="O18" s="175">
        <f t="shared" ref="O18:O21" si="12">L18/I18*100</f>
        <v>22.509526401741979</v>
      </c>
      <c r="P18" s="174">
        <f t="shared" ref="P18:P56" si="13">R18+S18</f>
        <v>4596.6573900000003</v>
      </c>
      <c r="Q18" s="174">
        <f t="shared" ref="Q18:Q56" si="14">R18+S18+T18</f>
        <v>5607.1100400000005</v>
      </c>
      <c r="R18" s="174">
        <v>374.67539000000005</v>
      </c>
      <c r="S18" s="174">
        <v>4221.982</v>
      </c>
      <c r="T18" s="174">
        <v>1010.4526499999999</v>
      </c>
      <c r="U18" s="175">
        <f t="shared" ref="U18:U55" si="15">R18/(SUM(R18:T18))*100</f>
        <v>6.6821479751091175</v>
      </c>
      <c r="V18" s="175">
        <f t="shared" ref="V18:V55" si="16">S18/(SUM(R18:T18))*100</f>
        <v>75.296934960812706</v>
      </c>
      <c r="W18" s="175">
        <f t="shared" ref="W18:W55" si="17">T18/(SUM(R18:T18))*100</f>
        <v>18.020917064078162</v>
      </c>
      <c r="X18" s="180" t="s">
        <v>154</v>
      </c>
      <c r="Y18" s="181" t="s">
        <v>64</v>
      </c>
      <c r="Z18" s="234">
        <v>9</v>
      </c>
      <c r="AA18" s="234">
        <v>6</v>
      </c>
      <c r="AB18" s="183" t="s">
        <v>155</v>
      </c>
    </row>
    <row r="19" spans="1:28" s="7" customFormat="1" ht="63" customHeight="1" x14ac:dyDescent="0.2">
      <c r="A19" s="256"/>
      <c r="B19" s="256"/>
      <c r="C19" s="173">
        <v>3</v>
      </c>
      <c r="D19" s="173" t="s">
        <v>95</v>
      </c>
      <c r="E19" s="173">
        <v>892</v>
      </c>
      <c r="F19" s="180" t="s">
        <v>25</v>
      </c>
      <c r="G19" s="184" t="s">
        <v>158</v>
      </c>
      <c r="H19" s="184" t="s">
        <v>157</v>
      </c>
      <c r="I19" s="174">
        <f t="shared" si="9"/>
        <v>17418.799999999988</v>
      </c>
      <c r="J19" s="174">
        <v>1219.7787495975483</v>
      </c>
      <c r="K19" s="174">
        <v>13744.921250402442</v>
      </c>
      <c r="L19" s="174">
        <v>2454.1</v>
      </c>
      <c r="M19" s="175">
        <f t="shared" si="10"/>
        <v>7.0026566100853627</v>
      </c>
      <c r="N19" s="175">
        <f t="shared" si="11"/>
        <v>78.908542783673113</v>
      </c>
      <c r="O19" s="175">
        <f t="shared" si="12"/>
        <v>14.088800606241541</v>
      </c>
      <c r="P19" s="175">
        <f t="shared" si="13"/>
        <v>10360.857239999999</v>
      </c>
      <c r="Q19" s="174">
        <f t="shared" si="14"/>
        <v>12059.028339999999</v>
      </c>
      <c r="R19" s="174">
        <v>844.51765</v>
      </c>
      <c r="S19" s="174">
        <v>9516.3395899999996</v>
      </c>
      <c r="T19" s="174">
        <v>1698.1711</v>
      </c>
      <c r="U19" s="175">
        <f t="shared" si="15"/>
        <v>7.0031981531938268</v>
      </c>
      <c r="V19" s="175">
        <f t="shared" si="16"/>
        <v>78.914646534448735</v>
      </c>
      <c r="W19" s="175">
        <f t="shared" si="17"/>
        <v>14.082155312357447</v>
      </c>
      <c r="X19" s="180" t="s">
        <v>154</v>
      </c>
      <c r="Y19" s="181" t="s">
        <v>64</v>
      </c>
      <c r="Z19" s="234">
        <v>18</v>
      </c>
      <c r="AA19" s="234">
        <v>13</v>
      </c>
      <c r="AB19" s="183" t="s">
        <v>155</v>
      </c>
    </row>
    <row r="20" spans="1:28" s="7" customFormat="1" ht="63" customHeight="1" x14ac:dyDescent="0.2">
      <c r="A20" s="256"/>
      <c r="B20" s="256"/>
      <c r="C20" s="173">
        <v>4</v>
      </c>
      <c r="D20" s="173" t="s">
        <v>95</v>
      </c>
      <c r="E20" s="173">
        <v>892</v>
      </c>
      <c r="F20" s="180" t="s">
        <v>26</v>
      </c>
      <c r="G20" s="184" t="s">
        <v>159</v>
      </c>
      <c r="H20" s="184" t="s">
        <v>153</v>
      </c>
      <c r="I20" s="174">
        <f t="shared" si="9"/>
        <v>6011.9999999999982</v>
      </c>
      <c r="J20" s="174">
        <v>379.73252125001494</v>
      </c>
      <c r="K20" s="174">
        <v>4278.9674787499835</v>
      </c>
      <c r="L20" s="174">
        <v>1353.3</v>
      </c>
      <c r="M20" s="175">
        <f t="shared" si="10"/>
        <v>6.3162428684300584</v>
      </c>
      <c r="N20" s="175">
        <f t="shared" si="11"/>
        <v>71.173777091649782</v>
      </c>
      <c r="O20" s="175">
        <f t="shared" si="12"/>
        <v>22.509980039920165</v>
      </c>
      <c r="P20" s="174">
        <f t="shared" si="13"/>
        <v>3105.7999999999979</v>
      </c>
      <c r="Q20" s="174">
        <f t="shared" si="14"/>
        <v>4007.9999999999982</v>
      </c>
      <c r="R20" s="174">
        <v>253.15501416822272</v>
      </c>
      <c r="S20" s="174">
        <v>2852.6449858317751</v>
      </c>
      <c r="T20" s="174">
        <v>902.2</v>
      </c>
      <c r="U20" s="175">
        <f t="shared" ref="U20" si="18">R20/(SUM(R20:T20))*100</f>
        <v>6.3162428684686338</v>
      </c>
      <c r="V20" s="175">
        <f t="shared" ref="V20" si="19">S20/(SUM(R20:T20))*100</f>
        <v>71.173777091611186</v>
      </c>
      <c r="W20" s="175">
        <f t="shared" ref="W20" si="20">T20/(SUM(R20:T20))*100</f>
        <v>22.509980039920173</v>
      </c>
      <c r="X20" s="180" t="s">
        <v>154</v>
      </c>
      <c r="Y20" s="181" t="s">
        <v>64</v>
      </c>
      <c r="Z20" s="234">
        <v>3</v>
      </c>
      <c r="AA20" s="234">
        <v>2</v>
      </c>
      <c r="AB20" s="183" t="s">
        <v>155</v>
      </c>
    </row>
    <row r="21" spans="1:28" s="7" customFormat="1" ht="63.75" customHeight="1" x14ac:dyDescent="0.2">
      <c r="A21" s="256"/>
      <c r="B21" s="256"/>
      <c r="C21" s="173">
        <v>5</v>
      </c>
      <c r="D21" s="173" t="s">
        <v>95</v>
      </c>
      <c r="E21" s="173">
        <v>892</v>
      </c>
      <c r="F21" s="180" t="s">
        <v>27</v>
      </c>
      <c r="G21" s="184" t="s">
        <v>160</v>
      </c>
      <c r="H21" s="184" t="s">
        <v>157</v>
      </c>
      <c r="I21" s="174">
        <f t="shared" si="9"/>
        <v>10825.799999999996</v>
      </c>
      <c r="J21" s="174">
        <v>696.37598944928368</v>
      </c>
      <c r="K21" s="174">
        <v>7847.0240105507119</v>
      </c>
      <c r="L21" s="174">
        <v>2282.4</v>
      </c>
      <c r="M21" s="175">
        <f t="shared" si="10"/>
        <v>6.4325591591317401</v>
      </c>
      <c r="N21" s="175">
        <f t="shared" si="11"/>
        <v>72.484472376643893</v>
      </c>
      <c r="O21" s="175">
        <f t="shared" si="12"/>
        <v>21.082968464224365</v>
      </c>
      <c r="P21" s="174">
        <f t="shared" si="13"/>
        <v>8165.8394100000005</v>
      </c>
      <c r="Q21" s="174">
        <f t="shared" si="14"/>
        <v>10347.372740000001</v>
      </c>
      <c r="R21" s="174">
        <v>665.60086999999999</v>
      </c>
      <c r="S21" s="174">
        <v>7500.2385400000003</v>
      </c>
      <c r="T21" s="174">
        <v>2181.5333300000002</v>
      </c>
      <c r="U21" s="175">
        <f t="shared" ref="U21" si="21">R21/(SUM(R21:T21))*100</f>
        <v>6.4325591309470882</v>
      </c>
      <c r="V21" s="175">
        <f t="shared" ref="V21" si="22">S21/(SUM(R21:T21))*100</f>
        <v>72.484472420774125</v>
      </c>
      <c r="W21" s="175">
        <f t="shared" ref="W21" si="23">T21/(SUM(R21:T21))*100</f>
        <v>21.082968448278784</v>
      </c>
      <c r="X21" s="180" t="s">
        <v>154</v>
      </c>
      <c r="Y21" s="181" t="s">
        <v>64</v>
      </c>
      <c r="Z21" s="234">
        <v>6</v>
      </c>
      <c r="AA21" s="234">
        <v>6</v>
      </c>
      <c r="AB21" s="183"/>
    </row>
    <row r="22" spans="1:28" s="7" customFormat="1" ht="65.25" customHeight="1" x14ac:dyDescent="0.2">
      <c r="A22" s="256"/>
      <c r="B22" s="256"/>
      <c r="C22" s="173">
        <v>6</v>
      </c>
      <c r="D22" s="173" t="s">
        <v>95</v>
      </c>
      <c r="E22" s="173">
        <v>892</v>
      </c>
      <c r="F22" s="180" t="s">
        <v>9</v>
      </c>
      <c r="G22" s="184" t="s">
        <v>161</v>
      </c>
      <c r="H22" s="184" t="s">
        <v>157</v>
      </c>
      <c r="I22" s="174">
        <f t="shared" si="9"/>
        <v>19509.699999999986</v>
      </c>
      <c r="J22" s="174">
        <v>1368.6167481384557</v>
      </c>
      <c r="K22" s="174">
        <v>15422.083251861532</v>
      </c>
      <c r="L22" s="174">
        <v>2719</v>
      </c>
      <c r="M22" s="175">
        <f t="shared" ref="M22:M35" si="24">J22/I22*100</f>
        <v>7.0150578847366019</v>
      </c>
      <c r="N22" s="175">
        <f t="shared" ref="N22:N35" si="25">K22/I22*100</f>
        <v>79.048284965230337</v>
      </c>
      <c r="O22" s="175">
        <f t="shared" ref="O22:O35" si="26">L22/I22*100</f>
        <v>13.936657150033071</v>
      </c>
      <c r="P22" s="174">
        <f t="shared" si="13"/>
        <v>12605.228930000003</v>
      </c>
      <c r="Q22" s="174">
        <f t="shared" si="14"/>
        <v>14646.500000000004</v>
      </c>
      <c r="R22" s="174">
        <v>1027.4572800000003</v>
      </c>
      <c r="S22" s="174">
        <v>11577.771650000002</v>
      </c>
      <c r="T22" s="174">
        <v>2041.2710700000005</v>
      </c>
      <c r="U22" s="175">
        <f t="shared" si="15"/>
        <v>7.0150362202573993</v>
      </c>
      <c r="V22" s="175">
        <f t="shared" si="16"/>
        <v>79.048043218516355</v>
      </c>
      <c r="W22" s="175">
        <f t="shared" si="17"/>
        <v>13.936920561226232</v>
      </c>
      <c r="X22" s="180" t="s">
        <v>154</v>
      </c>
      <c r="Y22" s="181" t="s">
        <v>64</v>
      </c>
      <c r="Z22" s="234">
        <v>21</v>
      </c>
      <c r="AA22" s="234">
        <v>16</v>
      </c>
      <c r="AB22" s="183" t="s">
        <v>155</v>
      </c>
    </row>
    <row r="23" spans="1:28" s="7" customFormat="1" ht="65.25" customHeight="1" x14ac:dyDescent="0.2">
      <c r="A23" s="256"/>
      <c r="B23" s="256"/>
      <c r="C23" s="173">
        <v>7</v>
      </c>
      <c r="D23" s="173" t="s">
        <v>95</v>
      </c>
      <c r="E23" s="173">
        <v>892</v>
      </c>
      <c r="F23" s="180" t="s">
        <v>28</v>
      </c>
      <c r="G23" s="184" t="s">
        <v>162</v>
      </c>
      <c r="H23" s="184" t="s">
        <v>153</v>
      </c>
      <c r="I23" s="174">
        <f t="shared" si="9"/>
        <v>6813.6999999999971</v>
      </c>
      <c r="J23" s="174">
        <v>446.22870920711938</v>
      </c>
      <c r="K23" s="174">
        <v>5028.2712907928781</v>
      </c>
      <c r="L23" s="174">
        <v>1339.2</v>
      </c>
      <c r="M23" s="175">
        <f t="shared" si="24"/>
        <v>6.5489926061775474</v>
      </c>
      <c r="N23" s="175">
        <f t="shared" si="25"/>
        <v>73.796487822957872</v>
      </c>
      <c r="O23" s="175">
        <f t="shared" si="26"/>
        <v>19.65451957086459</v>
      </c>
      <c r="P23" s="174">
        <f t="shared" si="13"/>
        <v>5474.5</v>
      </c>
      <c r="Q23" s="174">
        <f t="shared" si="14"/>
        <v>6813.7</v>
      </c>
      <c r="R23" s="174">
        <v>446.22870999999998</v>
      </c>
      <c r="S23" s="174">
        <v>5028.2712899999997</v>
      </c>
      <c r="T23" s="174">
        <v>1339.2</v>
      </c>
      <c r="U23" s="175">
        <f t="shared" ref="U23:U24" si="27">R23/(SUM(R23:T23))*100</f>
        <v>6.5489926178141102</v>
      </c>
      <c r="V23" s="175">
        <f t="shared" ref="V23:V24" si="28">S23/(SUM(R23:T23))*100</f>
        <v>73.796487811321313</v>
      </c>
      <c r="W23" s="175">
        <f t="shared" ref="W23:W24" si="29">T23/(SUM(R23:T23))*100</f>
        <v>19.654519570864583</v>
      </c>
      <c r="X23" s="180" t="s">
        <v>154</v>
      </c>
      <c r="Y23" s="181" t="s">
        <v>64</v>
      </c>
      <c r="Z23" s="234">
        <v>2</v>
      </c>
      <c r="AA23" s="234">
        <v>2</v>
      </c>
      <c r="AB23" s="183"/>
    </row>
    <row r="24" spans="1:28" s="7" customFormat="1" ht="64.5" customHeight="1" x14ac:dyDescent="0.2">
      <c r="A24" s="256"/>
      <c r="B24" s="256"/>
      <c r="C24" s="173">
        <v>8</v>
      </c>
      <c r="D24" s="173" t="s">
        <v>95</v>
      </c>
      <c r="E24" s="173">
        <v>892</v>
      </c>
      <c r="F24" s="180" t="s">
        <v>29</v>
      </c>
      <c r="G24" s="184" t="s">
        <v>163</v>
      </c>
      <c r="H24" s="184" t="s">
        <v>157</v>
      </c>
      <c r="I24" s="174">
        <f t="shared" si="9"/>
        <v>19506.699999999993</v>
      </c>
      <c r="J24" s="174">
        <v>1254.7711662315089</v>
      </c>
      <c r="K24" s="174">
        <v>14139.228833768486</v>
      </c>
      <c r="L24" s="174">
        <v>4112.7</v>
      </c>
      <c r="M24" s="175">
        <f t="shared" si="24"/>
        <v>6.4325137836307995</v>
      </c>
      <c r="N24" s="175">
        <f t="shared" si="25"/>
        <v>72.483961068599456</v>
      </c>
      <c r="O24" s="175">
        <f t="shared" si="26"/>
        <v>21.083525147769748</v>
      </c>
      <c r="P24" s="174">
        <f t="shared" si="13"/>
        <v>11945.48344</v>
      </c>
      <c r="Q24" s="174">
        <f t="shared" si="14"/>
        <v>15136.8691</v>
      </c>
      <c r="R24" s="174">
        <v>973.68117999999981</v>
      </c>
      <c r="S24" s="174">
        <v>10971.80226</v>
      </c>
      <c r="T24" s="174">
        <v>3191.3856599999995</v>
      </c>
      <c r="U24" s="175">
        <f t="shared" si="27"/>
        <v>6.4325137091923441</v>
      </c>
      <c r="V24" s="175">
        <f t="shared" si="28"/>
        <v>72.483960768346748</v>
      </c>
      <c r="W24" s="175">
        <f t="shared" si="29"/>
        <v>21.083525522460913</v>
      </c>
      <c r="X24" s="180" t="s">
        <v>154</v>
      </c>
      <c r="Y24" s="181" t="s">
        <v>64</v>
      </c>
      <c r="Z24" s="234">
        <v>11</v>
      </c>
      <c r="AA24" s="234">
        <v>9</v>
      </c>
      <c r="AB24" s="183" t="s">
        <v>155</v>
      </c>
    </row>
    <row r="25" spans="1:28" s="7" customFormat="1" ht="64.5" customHeight="1" x14ac:dyDescent="0.2">
      <c r="A25" s="256"/>
      <c r="B25" s="256"/>
      <c r="C25" s="173">
        <v>9</v>
      </c>
      <c r="D25" s="173" t="s">
        <v>95</v>
      </c>
      <c r="E25" s="173">
        <v>892</v>
      </c>
      <c r="F25" s="180" t="s">
        <v>30</v>
      </c>
      <c r="G25" s="184" t="s">
        <v>164</v>
      </c>
      <c r="H25" s="184" t="s">
        <v>157</v>
      </c>
      <c r="I25" s="174">
        <f t="shared" si="9"/>
        <v>36886.299999999988</v>
      </c>
      <c r="J25" s="174">
        <v>2115.0075217633707</v>
      </c>
      <c r="K25" s="174">
        <v>23832.692478236615</v>
      </c>
      <c r="L25" s="174">
        <v>10938.6</v>
      </c>
      <c r="M25" s="175">
        <f t="shared" si="24"/>
        <v>5.7338565314584855</v>
      </c>
      <c r="N25" s="175">
        <f t="shared" si="25"/>
        <v>64.61123094004175</v>
      </c>
      <c r="O25" s="175">
        <f t="shared" si="26"/>
        <v>29.65491252849975</v>
      </c>
      <c r="P25" s="174">
        <f t="shared" si="13"/>
        <v>17207.39734</v>
      </c>
      <c r="Q25" s="174">
        <f t="shared" si="14"/>
        <v>24461.405879999998</v>
      </c>
      <c r="R25" s="174">
        <v>1402.5819099999997</v>
      </c>
      <c r="S25" s="174">
        <v>15804.815430000001</v>
      </c>
      <c r="T25" s="174">
        <v>7254.0085399999998</v>
      </c>
      <c r="U25" s="175">
        <f t="shared" si="15"/>
        <v>5.7338564957411995</v>
      </c>
      <c r="V25" s="175">
        <f t="shared" si="16"/>
        <v>64.611230881550625</v>
      </c>
      <c r="W25" s="175">
        <f t="shared" si="17"/>
        <v>29.654912622708178</v>
      </c>
      <c r="X25" s="180" t="s">
        <v>154</v>
      </c>
      <c r="Y25" s="181" t="s">
        <v>64</v>
      </c>
      <c r="Z25" s="234">
        <v>22</v>
      </c>
      <c r="AA25" s="234">
        <v>15</v>
      </c>
      <c r="AB25" s="183" t="s">
        <v>155</v>
      </c>
    </row>
    <row r="26" spans="1:28" s="7" customFormat="1" ht="64.5" customHeight="1" x14ac:dyDescent="0.2">
      <c r="A26" s="256"/>
      <c r="B26" s="256"/>
      <c r="C26" s="173">
        <v>10</v>
      </c>
      <c r="D26" s="173" t="s">
        <v>95</v>
      </c>
      <c r="E26" s="173">
        <v>892</v>
      </c>
      <c r="F26" s="180" t="s">
        <v>31</v>
      </c>
      <c r="G26" s="184" t="s">
        <v>165</v>
      </c>
      <c r="H26" s="184" t="s">
        <v>157</v>
      </c>
      <c r="I26" s="174">
        <f t="shared" si="9"/>
        <v>5139.4999999999973</v>
      </c>
      <c r="J26" s="174">
        <v>341.37372491192559</v>
      </c>
      <c r="K26" s="174">
        <v>3846.7262750880718</v>
      </c>
      <c r="L26" s="174">
        <v>951.4</v>
      </c>
      <c r="M26" s="175">
        <f t="shared" si="24"/>
        <v>6.6421582821660818</v>
      </c>
      <c r="N26" s="175">
        <f t="shared" si="25"/>
        <v>74.846313359044146</v>
      </c>
      <c r="O26" s="175">
        <f t="shared" si="26"/>
        <v>18.511528358789775</v>
      </c>
      <c r="P26" s="174">
        <f t="shared" si="13"/>
        <v>3404.2800399999996</v>
      </c>
      <c r="Q26" s="174">
        <f t="shared" si="14"/>
        <v>4177.5462399999997</v>
      </c>
      <c r="R26" s="174">
        <v>277.48424</v>
      </c>
      <c r="S26" s="174">
        <v>3126.7957999999999</v>
      </c>
      <c r="T26" s="174">
        <v>773.2661999999998</v>
      </c>
      <c r="U26" s="175">
        <f t="shared" ref="U26" si="30">R26/(SUM(R26:T26))*100</f>
        <v>6.6422781235331101</v>
      </c>
      <c r="V26" s="175">
        <f t="shared" ref="V26" si="31">S26/(SUM(R26:T26))*100</f>
        <v>74.847664642486393</v>
      </c>
      <c r="W26" s="175">
        <f t="shared" ref="W26" si="32">T26/(SUM(R26:T26))*100</f>
        <v>18.510057233980486</v>
      </c>
      <c r="X26" s="180" t="s">
        <v>154</v>
      </c>
      <c r="Y26" s="181" t="s">
        <v>64</v>
      </c>
      <c r="Z26" s="234">
        <v>7</v>
      </c>
      <c r="AA26" s="234">
        <v>6</v>
      </c>
      <c r="AB26" s="183" t="s">
        <v>155</v>
      </c>
    </row>
    <row r="27" spans="1:28" s="7" customFormat="1" ht="65.25" customHeight="1" x14ac:dyDescent="0.2">
      <c r="A27" s="256"/>
      <c r="B27" s="256"/>
      <c r="C27" s="173">
        <v>11</v>
      </c>
      <c r="D27" s="173" t="s">
        <v>95</v>
      </c>
      <c r="E27" s="173">
        <v>892</v>
      </c>
      <c r="F27" s="180" t="s">
        <v>32</v>
      </c>
      <c r="G27" s="184" t="s">
        <v>166</v>
      </c>
      <c r="H27" s="184" t="s">
        <v>153</v>
      </c>
      <c r="I27" s="174">
        <f t="shared" si="9"/>
        <v>13778.999999999991</v>
      </c>
      <c r="J27" s="174">
        <v>854.26164288506573</v>
      </c>
      <c r="K27" s="174">
        <v>9626.1383571149254</v>
      </c>
      <c r="L27" s="174">
        <v>3298.6</v>
      </c>
      <c r="M27" s="175">
        <f t="shared" si="24"/>
        <v>6.1997361411210266</v>
      </c>
      <c r="N27" s="175">
        <f t="shared" si="25"/>
        <v>69.860935896036963</v>
      </c>
      <c r="O27" s="175">
        <f t="shared" si="26"/>
        <v>23.939327962842022</v>
      </c>
      <c r="P27" s="174">
        <f t="shared" si="13"/>
        <v>5114.9280699999999</v>
      </c>
      <c r="Q27" s="174">
        <f t="shared" si="14"/>
        <v>6724.8</v>
      </c>
      <c r="R27" s="174">
        <v>416.91985</v>
      </c>
      <c r="S27" s="174">
        <v>4698.0082199999997</v>
      </c>
      <c r="T27" s="174">
        <v>1609.87193</v>
      </c>
      <c r="U27" s="175">
        <f t="shared" ref="U27:U28" si="33">R27/(SUM(R27:T27))*100</f>
        <v>6.1997360516297881</v>
      </c>
      <c r="V27" s="175">
        <f t="shared" ref="V27:V28" si="34">S27/(SUM(R27:T27))*100</f>
        <v>69.86093593861527</v>
      </c>
      <c r="W27" s="175">
        <f t="shared" ref="W27:W28" si="35">T27/(SUM(R27:T27))*100</f>
        <v>23.939328009754938</v>
      </c>
      <c r="X27" s="180" t="s">
        <v>154</v>
      </c>
      <c r="Y27" s="181" t="s">
        <v>64</v>
      </c>
      <c r="Z27" s="234">
        <v>14</v>
      </c>
      <c r="AA27" s="234">
        <v>7</v>
      </c>
      <c r="AB27" s="183" t="s">
        <v>155</v>
      </c>
    </row>
    <row r="28" spans="1:28" s="7" customFormat="1" ht="63" customHeight="1" x14ac:dyDescent="0.2">
      <c r="A28" s="256"/>
      <c r="B28" s="256"/>
      <c r="C28" s="173">
        <v>12</v>
      </c>
      <c r="D28" s="173" t="s">
        <v>95</v>
      </c>
      <c r="E28" s="173">
        <v>892</v>
      </c>
      <c r="F28" s="180" t="s">
        <v>33</v>
      </c>
      <c r="G28" s="184" t="s">
        <v>167</v>
      </c>
      <c r="H28" s="184" t="s">
        <v>142</v>
      </c>
      <c r="I28" s="174">
        <f t="shared" si="9"/>
        <v>17112.499999999993</v>
      </c>
      <c r="J28" s="174">
        <v>981.2140978289126</v>
      </c>
      <c r="K28" s="174">
        <v>11056.685902171081</v>
      </c>
      <c r="L28" s="174">
        <v>5074.6000000000004</v>
      </c>
      <c r="M28" s="175">
        <f t="shared" si="24"/>
        <v>5.7339026900155616</v>
      </c>
      <c r="N28" s="175">
        <f t="shared" si="25"/>
        <v>64.6117510718544</v>
      </c>
      <c r="O28" s="175">
        <f t="shared" si="26"/>
        <v>29.654346238130035</v>
      </c>
      <c r="P28" s="174">
        <f t="shared" si="13"/>
        <v>7808.71929</v>
      </c>
      <c r="Q28" s="174">
        <f t="shared" si="14"/>
        <v>11100.5</v>
      </c>
      <c r="R28" s="174">
        <v>636.49186999999995</v>
      </c>
      <c r="S28" s="174">
        <v>7172.2274200000002</v>
      </c>
      <c r="T28" s="174">
        <v>3291.78071</v>
      </c>
      <c r="U28" s="175">
        <f t="shared" si="33"/>
        <v>5.7339027070852655</v>
      </c>
      <c r="V28" s="175">
        <f t="shared" si="34"/>
        <v>64.611751002207114</v>
      </c>
      <c r="W28" s="175">
        <f t="shared" si="35"/>
        <v>29.654346290707629</v>
      </c>
      <c r="X28" s="180" t="s">
        <v>154</v>
      </c>
      <c r="Y28" s="181" t="s">
        <v>64</v>
      </c>
      <c r="Z28" s="234">
        <v>9</v>
      </c>
      <c r="AA28" s="234">
        <v>6</v>
      </c>
      <c r="AB28" s="183" t="s">
        <v>155</v>
      </c>
    </row>
    <row r="29" spans="1:28" s="7" customFormat="1" ht="61.5" customHeight="1" x14ac:dyDescent="0.2">
      <c r="A29" s="256"/>
      <c r="B29" s="256"/>
      <c r="C29" s="173">
        <v>13</v>
      </c>
      <c r="D29" s="173" t="s">
        <v>95</v>
      </c>
      <c r="E29" s="173">
        <v>892</v>
      </c>
      <c r="F29" s="180" t="s">
        <v>34</v>
      </c>
      <c r="G29" s="184" t="s">
        <v>168</v>
      </c>
      <c r="H29" s="184" t="s">
        <v>157</v>
      </c>
      <c r="I29" s="174">
        <f t="shared" si="9"/>
        <v>52268.499999999985</v>
      </c>
      <c r="J29" s="174">
        <v>3240.4216761195116</v>
      </c>
      <c r="K29" s="174">
        <v>36514.278323880477</v>
      </c>
      <c r="L29" s="174">
        <v>12513.8</v>
      </c>
      <c r="M29" s="175">
        <f t="shared" si="24"/>
        <v>6.1995689107579377</v>
      </c>
      <c r="N29" s="175">
        <f t="shared" si="25"/>
        <v>69.859051482021655</v>
      </c>
      <c r="O29" s="175">
        <f t="shared" si="26"/>
        <v>23.941379607220416</v>
      </c>
      <c r="P29" s="174">
        <f t="shared" si="13"/>
        <v>22944.369429999992</v>
      </c>
      <c r="Q29" s="174">
        <f t="shared" si="14"/>
        <v>30166.691569999988</v>
      </c>
      <c r="R29" s="174">
        <v>1870.2048299999999</v>
      </c>
      <c r="S29" s="174">
        <v>21074.164599999993</v>
      </c>
      <c r="T29" s="174">
        <v>7222.3221399999966</v>
      </c>
      <c r="U29" s="175">
        <f t="shared" si="15"/>
        <v>6.199568904201187</v>
      </c>
      <c r="V29" s="175">
        <f t="shared" si="16"/>
        <v>69.859051500886878</v>
      </c>
      <c r="W29" s="175">
        <f t="shared" si="17"/>
        <v>23.941379594911936</v>
      </c>
      <c r="X29" s="180" t="s">
        <v>154</v>
      </c>
      <c r="Y29" s="181" t="s">
        <v>64</v>
      </c>
      <c r="Z29" s="234">
        <v>51</v>
      </c>
      <c r="AA29" s="234">
        <v>31</v>
      </c>
      <c r="AB29" s="183" t="s">
        <v>155</v>
      </c>
    </row>
    <row r="30" spans="1:28" s="7" customFormat="1" ht="63.75" customHeight="1" x14ac:dyDescent="0.2">
      <c r="A30" s="256"/>
      <c r="B30" s="256"/>
      <c r="C30" s="173">
        <v>14</v>
      </c>
      <c r="D30" s="173" t="s">
        <v>95</v>
      </c>
      <c r="E30" s="173">
        <v>892</v>
      </c>
      <c r="F30" s="180" t="s">
        <v>49</v>
      </c>
      <c r="G30" s="184" t="s">
        <v>169</v>
      </c>
      <c r="H30" s="184" t="s">
        <v>157</v>
      </c>
      <c r="I30" s="174">
        <f t="shared" si="9"/>
        <v>31285.699999999983</v>
      </c>
      <c r="J30" s="174">
        <v>2012.475583995239</v>
      </c>
      <c r="K30" s="174">
        <v>22677.324416004747</v>
      </c>
      <c r="L30" s="174">
        <v>6595.9</v>
      </c>
      <c r="M30" s="175">
        <f t="shared" si="24"/>
        <v>6.4325732970502187</v>
      </c>
      <c r="N30" s="175">
        <f t="shared" si="25"/>
        <v>72.484631687974883</v>
      </c>
      <c r="O30" s="175">
        <f t="shared" si="26"/>
        <v>21.082795014974902</v>
      </c>
      <c r="P30" s="174">
        <f t="shared" si="13"/>
        <v>19628.358360943115</v>
      </c>
      <c r="Q30" s="174">
        <f t="shared" si="14"/>
        <v>24872.09730999999</v>
      </c>
      <c r="R30" s="174">
        <v>1599.9154760436147</v>
      </c>
      <c r="S30" s="174">
        <v>18028.442884899501</v>
      </c>
      <c r="T30" s="174">
        <v>5243.7389490568758</v>
      </c>
      <c r="U30" s="175">
        <f t="shared" si="15"/>
        <v>6.432571632792536</v>
      </c>
      <c r="V30" s="175">
        <f t="shared" si="16"/>
        <v>72.484610606806555</v>
      </c>
      <c r="W30" s="175">
        <f t="shared" si="17"/>
        <v>21.082817760400914</v>
      </c>
      <c r="X30" s="180" t="s">
        <v>154</v>
      </c>
      <c r="Y30" s="181" t="s">
        <v>64</v>
      </c>
      <c r="Z30" s="234">
        <v>37</v>
      </c>
      <c r="AA30" s="234">
        <v>30</v>
      </c>
      <c r="AB30" s="183" t="s">
        <v>155</v>
      </c>
    </row>
    <row r="31" spans="1:28" s="7" customFormat="1" ht="64.5" customHeight="1" x14ac:dyDescent="0.2">
      <c r="A31" s="256"/>
      <c r="B31" s="256"/>
      <c r="C31" s="173">
        <v>15</v>
      </c>
      <c r="D31" s="173" t="s">
        <v>95</v>
      </c>
      <c r="E31" s="173">
        <v>892</v>
      </c>
      <c r="F31" s="180" t="s">
        <v>35</v>
      </c>
      <c r="G31" s="184" t="s">
        <v>170</v>
      </c>
      <c r="H31" s="184" t="s">
        <v>157</v>
      </c>
      <c r="I31" s="174">
        <f t="shared" si="9"/>
        <v>17419.299999999992</v>
      </c>
      <c r="J31" s="174">
        <v>1221.9224732348023</v>
      </c>
      <c r="K31" s="174">
        <v>13769.077526765188</v>
      </c>
      <c r="L31" s="174">
        <v>2428.3000000000002</v>
      </c>
      <c r="M31" s="175">
        <f t="shared" si="24"/>
        <v>7.014762207636374</v>
      </c>
      <c r="N31" s="175">
        <f t="shared" si="25"/>
        <v>79.044953165541628</v>
      </c>
      <c r="O31" s="175">
        <f t="shared" si="26"/>
        <v>13.940284626821981</v>
      </c>
      <c r="P31" s="174">
        <f t="shared" si="13"/>
        <v>11445.104660000003</v>
      </c>
      <c r="Q31" s="174">
        <f t="shared" si="14"/>
        <v>13299.026870000003</v>
      </c>
      <c r="R31" s="174">
        <v>932.89512999999999</v>
      </c>
      <c r="S31" s="174">
        <v>10512.209530000002</v>
      </c>
      <c r="T31" s="174">
        <v>1853.9222100000004</v>
      </c>
      <c r="U31" s="175">
        <f t="shared" si="15"/>
        <v>7.014762351555424</v>
      </c>
      <c r="V31" s="175">
        <f t="shared" si="16"/>
        <v>79.04495293346227</v>
      </c>
      <c r="W31" s="175">
        <f t="shared" si="17"/>
        <v>13.940284714982306</v>
      </c>
      <c r="X31" s="180" t="s">
        <v>154</v>
      </c>
      <c r="Y31" s="181" t="s">
        <v>64</v>
      </c>
      <c r="Z31" s="234">
        <v>18</v>
      </c>
      <c r="AA31" s="234">
        <v>14</v>
      </c>
      <c r="AB31" s="183" t="s">
        <v>155</v>
      </c>
    </row>
    <row r="32" spans="1:28" s="7" customFormat="1" ht="64.5" customHeight="1" x14ac:dyDescent="0.2">
      <c r="A32" s="256"/>
      <c r="B32" s="256"/>
      <c r="C32" s="173">
        <v>16</v>
      </c>
      <c r="D32" s="173" t="s">
        <v>95</v>
      </c>
      <c r="E32" s="173">
        <v>892</v>
      </c>
      <c r="F32" s="180" t="s">
        <v>36</v>
      </c>
      <c r="G32" s="184" t="s">
        <v>171</v>
      </c>
      <c r="H32" s="184" t="s">
        <v>157</v>
      </c>
      <c r="I32" s="174">
        <f t="shared" si="9"/>
        <v>3099.5999999999985</v>
      </c>
      <c r="J32" s="174">
        <v>210.22348413847504</v>
      </c>
      <c r="K32" s="174">
        <v>2368.8765158615233</v>
      </c>
      <c r="L32" s="174">
        <v>520.5</v>
      </c>
      <c r="M32" s="175">
        <f t="shared" si="24"/>
        <v>6.7822778467697491</v>
      </c>
      <c r="N32" s="175">
        <f t="shared" si="25"/>
        <v>76.425232799765269</v>
      </c>
      <c r="O32" s="175">
        <f t="shared" si="26"/>
        <v>16.792489353464969</v>
      </c>
      <c r="P32" s="174">
        <f t="shared" si="13"/>
        <v>1600.8293000000001</v>
      </c>
      <c r="Q32" s="174">
        <f t="shared" si="14"/>
        <v>1923.9</v>
      </c>
      <c r="R32" s="174">
        <v>130.48395000000002</v>
      </c>
      <c r="S32" s="174">
        <v>1470.3453500000001</v>
      </c>
      <c r="T32" s="174">
        <v>323.07069999999999</v>
      </c>
      <c r="U32" s="175">
        <f t="shared" ref="U32" si="36">R32/(SUM(R32:T32))*100</f>
        <v>6.7822625916107908</v>
      </c>
      <c r="V32" s="175">
        <f t="shared" ref="V32" si="37">S32/(SUM(R32:T32))*100</f>
        <v>76.425248193773072</v>
      </c>
      <c r="W32" s="175">
        <f t="shared" ref="W32" si="38">T32/(SUM(R32:T32))*100</f>
        <v>16.792489214616143</v>
      </c>
      <c r="X32" s="180" t="s">
        <v>154</v>
      </c>
      <c r="Y32" s="181" t="s">
        <v>64</v>
      </c>
      <c r="Z32" s="234">
        <v>4</v>
      </c>
      <c r="AA32" s="234">
        <v>2</v>
      </c>
      <c r="AB32" s="183" t="s">
        <v>155</v>
      </c>
    </row>
    <row r="33" spans="1:28" s="7" customFormat="1" ht="63" customHeight="1" x14ac:dyDescent="0.2">
      <c r="A33" s="256"/>
      <c r="B33" s="256"/>
      <c r="C33" s="173">
        <v>17</v>
      </c>
      <c r="D33" s="173" t="s">
        <v>95</v>
      </c>
      <c r="E33" s="173">
        <v>892</v>
      </c>
      <c r="F33" s="180" t="s">
        <v>37</v>
      </c>
      <c r="G33" s="184" t="s">
        <v>172</v>
      </c>
      <c r="H33" s="184" t="s">
        <v>157</v>
      </c>
      <c r="I33" s="174">
        <f t="shared" si="9"/>
        <v>20117.69999999999</v>
      </c>
      <c r="J33" s="174">
        <v>1364.3619050257319</v>
      </c>
      <c r="K33" s="174">
        <v>15374.138094974258</v>
      </c>
      <c r="L33" s="174">
        <v>3379.2</v>
      </c>
      <c r="M33" s="175">
        <f t="shared" si="24"/>
        <v>6.7818980550745493</v>
      </c>
      <c r="N33" s="175">
        <f t="shared" si="25"/>
        <v>76.420953165492406</v>
      </c>
      <c r="O33" s="175">
        <f t="shared" si="26"/>
        <v>16.797148779433044</v>
      </c>
      <c r="P33" s="174">
        <f t="shared" si="13"/>
        <v>13973.760820000001</v>
      </c>
      <c r="Q33" s="174">
        <f t="shared" si="14"/>
        <v>16794.81005</v>
      </c>
      <c r="R33" s="174">
        <v>1139.0068999999999</v>
      </c>
      <c r="S33" s="174">
        <v>12834.753920000001</v>
      </c>
      <c r="T33" s="174">
        <v>2821.0492300000005</v>
      </c>
      <c r="U33" s="175">
        <f t="shared" si="15"/>
        <v>6.7818980780910936</v>
      </c>
      <c r="V33" s="175">
        <f t="shared" si="16"/>
        <v>76.420953150345412</v>
      </c>
      <c r="W33" s="175">
        <f t="shared" si="17"/>
        <v>16.797148771563513</v>
      </c>
      <c r="X33" s="180" t="s">
        <v>154</v>
      </c>
      <c r="Y33" s="181" t="s">
        <v>64</v>
      </c>
      <c r="Z33" s="234">
        <v>12</v>
      </c>
      <c r="AA33" s="234">
        <v>10</v>
      </c>
      <c r="AB33" s="183" t="s">
        <v>155</v>
      </c>
    </row>
    <row r="34" spans="1:28" s="7" customFormat="1" ht="66" customHeight="1" x14ac:dyDescent="0.2">
      <c r="A34" s="256"/>
      <c r="B34" s="256"/>
      <c r="C34" s="173">
        <v>18</v>
      </c>
      <c r="D34" s="173" t="s">
        <v>95</v>
      </c>
      <c r="E34" s="173">
        <v>892</v>
      </c>
      <c r="F34" s="180" t="s">
        <v>54</v>
      </c>
      <c r="G34" s="184" t="s">
        <v>173</v>
      </c>
      <c r="H34" s="184" t="s">
        <v>157</v>
      </c>
      <c r="I34" s="174">
        <f t="shared" si="9"/>
        <v>4544.0999999999985</v>
      </c>
      <c r="J34" s="174">
        <v>297.59448667735734</v>
      </c>
      <c r="K34" s="174">
        <v>3353.4055133226407</v>
      </c>
      <c r="L34" s="174">
        <v>893.1</v>
      </c>
      <c r="M34" s="175">
        <f t="shared" si="24"/>
        <v>6.5490303179366087</v>
      </c>
      <c r="N34" s="175">
        <f t="shared" si="25"/>
        <v>73.796912773104509</v>
      </c>
      <c r="O34" s="175">
        <f t="shared" si="26"/>
        <v>19.654056908958879</v>
      </c>
      <c r="P34" s="174">
        <f t="shared" si="13"/>
        <v>2704.9848299999999</v>
      </c>
      <c r="Q34" s="174">
        <f t="shared" si="14"/>
        <v>3366.7</v>
      </c>
      <c r="R34" s="174">
        <v>220.48441</v>
      </c>
      <c r="S34" s="174">
        <v>2484.5004199999998</v>
      </c>
      <c r="T34" s="174">
        <v>661.71516999999994</v>
      </c>
      <c r="U34" s="175">
        <f t="shared" ref="U34" si="39">R34/(SUM(R34:T34))*100</f>
        <v>6.5489770398312883</v>
      </c>
      <c r="V34" s="175">
        <f t="shared" ref="V34" si="40">S34/(SUM(R34:T34))*100</f>
        <v>73.796311521668102</v>
      </c>
      <c r="W34" s="175">
        <f t="shared" ref="W34" si="41">T34/(SUM(R34:T34))*100</f>
        <v>19.654711438500609</v>
      </c>
      <c r="X34" s="180" t="s">
        <v>154</v>
      </c>
      <c r="Y34" s="181" t="s">
        <v>64</v>
      </c>
      <c r="Z34" s="234">
        <v>3</v>
      </c>
      <c r="AA34" s="234">
        <v>2</v>
      </c>
      <c r="AB34" s="183" t="s">
        <v>155</v>
      </c>
    </row>
    <row r="35" spans="1:28" s="7" customFormat="1" ht="63" customHeight="1" x14ac:dyDescent="0.2">
      <c r="A35" s="256"/>
      <c r="B35" s="256"/>
      <c r="C35" s="173">
        <v>19</v>
      </c>
      <c r="D35" s="173" t="s">
        <v>95</v>
      </c>
      <c r="E35" s="173">
        <v>892</v>
      </c>
      <c r="F35" s="180" t="s">
        <v>23</v>
      </c>
      <c r="G35" s="184" t="s">
        <v>174</v>
      </c>
      <c r="H35" s="184" t="s">
        <v>153</v>
      </c>
      <c r="I35" s="174">
        <f t="shared" si="9"/>
        <v>15705.999999999993</v>
      </c>
      <c r="J35" s="174">
        <v>1065.161663380545</v>
      </c>
      <c r="K35" s="174">
        <v>12002.638336619448</v>
      </c>
      <c r="L35" s="174">
        <v>2638.2</v>
      </c>
      <c r="M35" s="175">
        <f t="shared" si="24"/>
        <v>6.7818773932289913</v>
      </c>
      <c r="N35" s="175">
        <f t="shared" si="25"/>
        <v>76.420720340121321</v>
      </c>
      <c r="O35" s="175">
        <f t="shared" si="26"/>
        <v>16.797402266649694</v>
      </c>
      <c r="P35" s="174">
        <f t="shared" si="13"/>
        <v>8057.3169699999999</v>
      </c>
      <c r="Q35" s="174">
        <f t="shared" si="14"/>
        <v>9684</v>
      </c>
      <c r="R35" s="174">
        <v>656.75517000000002</v>
      </c>
      <c r="S35" s="174">
        <v>7400.5617999999995</v>
      </c>
      <c r="T35" s="174">
        <v>1626.6830299999997</v>
      </c>
      <c r="U35" s="175">
        <f t="shared" ref="U35" si="42">R35/(SUM(R35:T35))*100</f>
        <v>6.7818584262701362</v>
      </c>
      <c r="V35" s="175">
        <f t="shared" ref="V35" si="43">S35/(SUM(R35:T35))*100</f>
        <v>76.420505989260633</v>
      </c>
      <c r="W35" s="175">
        <f t="shared" ref="W35" si="44">T35/(SUM(R35:T35))*100</f>
        <v>16.797635584469226</v>
      </c>
      <c r="X35" s="180" t="s">
        <v>154</v>
      </c>
      <c r="Y35" s="181" t="s">
        <v>64</v>
      </c>
      <c r="Z35" s="234">
        <v>11</v>
      </c>
      <c r="AA35" s="234">
        <v>7</v>
      </c>
      <c r="AB35" s="183" t="s">
        <v>155</v>
      </c>
    </row>
    <row r="36" spans="1:28" s="7" customFormat="1" ht="63.75" customHeight="1" x14ac:dyDescent="0.2">
      <c r="A36" s="256"/>
      <c r="B36" s="256"/>
      <c r="C36" s="173">
        <v>20</v>
      </c>
      <c r="D36" s="173" t="s">
        <v>95</v>
      </c>
      <c r="E36" s="173">
        <v>892</v>
      </c>
      <c r="F36" s="180" t="s">
        <v>50</v>
      </c>
      <c r="G36" s="184" t="s">
        <v>175</v>
      </c>
      <c r="H36" s="184" t="s">
        <v>153</v>
      </c>
      <c r="I36" s="174">
        <f t="shared" si="9"/>
        <v>12142.899999999994</v>
      </c>
      <c r="J36" s="174">
        <v>795.21550589545279</v>
      </c>
      <c r="K36" s="174">
        <v>8960.7844941045423</v>
      </c>
      <c r="L36" s="174">
        <v>2386.9</v>
      </c>
      <c r="M36" s="175">
        <f t="shared" ref="M36:M55" si="45">J36/I36*100</f>
        <v>6.5488104645138572</v>
      </c>
      <c r="N36" s="175">
        <f t="shared" ref="N36:N56" si="46">K36/I36*100</f>
        <v>73.794435382853734</v>
      </c>
      <c r="O36" s="175">
        <f t="shared" ref="O36:O56" si="47">L36/I36*100</f>
        <v>19.656754152632413</v>
      </c>
      <c r="P36" s="174">
        <f t="shared" si="13"/>
        <v>8403.5017979999993</v>
      </c>
      <c r="Q36" s="174">
        <f t="shared" si="14"/>
        <v>10459.5</v>
      </c>
      <c r="R36" s="174">
        <v>684.97285700000009</v>
      </c>
      <c r="S36" s="174">
        <v>7718.5289409999996</v>
      </c>
      <c r="T36" s="174">
        <v>2055.9982020000002</v>
      </c>
      <c r="U36" s="175">
        <f t="shared" si="15"/>
        <v>6.5488107175295198</v>
      </c>
      <c r="V36" s="175">
        <f t="shared" si="16"/>
        <v>73.79443511640136</v>
      </c>
      <c r="W36" s="175">
        <f t="shared" si="17"/>
        <v>19.656754166069128</v>
      </c>
      <c r="X36" s="180" t="s">
        <v>154</v>
      </c>
      <c r="Y36" s="181" t="s">
        <v>64</v>
      </c>
      <c r="Z36" s="234">
        <v>14</v>
      </c>
      <c r="AA36" s="234">
        <v>12</v>
      </c>
      <c r="AB36" s="183" t="s">
        <v>155</v>
      </c>
    </row>
    <row r="37" spans="1:28" s="7" customFormat="1" ht="63" customHeight="1" x14ac:dyDescent="0.2">
      <c r="A37" s="256"/>
      <c r="B37" s="256"/>
      <c r="C37" s="173">
        <v>21</v>
      </c>
      <c r="D37" s="173" t="s">
        <v>95</v>
      </c>
      <c r="E37" s="173">
        <v>892</v>
      </c>
      <c r="F37" s="180" t="s">
        <v>38</v>
      </c>
      <c r="G37" s="184" t="s">
        <v>176</v>
      </c>
      <c r="H37" s="184" t="s">
        <v>142</v>
      </c>
      <c r="I37" s="174">
        <f t="shared" si="9"/>
        <v>3179.6999999999989</v>
      </c>
      <c r="J37" s="174">
        <v>223.04507075977008</v>
      </c>
      <c r="K37" s="174">
        <v>2513.3549292402286</v>
      </c>
      <c r="L37" s="174">
        <v>443.3</v>
      </c>
      <c r="M37" s="175">
        <f t="shared" si="45"/>
        <v>7.0146576960018292</v>
      </c>
      <c r="N37" s="175">
        <f t="shared" si="46"/>
        <v>79.043775489518808</v>
      </c>
      <c r="O37" s="175">
        <f t="shared" si="47"/>
        <v>13.941566814479359</v>
      </c>
      <c r="P37" s="174">
        <f t="shared" si="13"/>
        <v>1770.5762800000002</v>
      </c>
      <c r="Q37" s="174">
        <f t="shared" si="14"/>
        <v>2057.4</v>
      </c>
      <c r="R37" s="174">
        <v>144.32038999999997</v>
      </c>
      <c r="S37" s="174">
        <v>1626.2558900000001</v>
      </c>
      <c r="T37" s="174">
        <v>286.82371999999998</v>
      </c>
      <c r="U37" s="175">
        <f t="shared" ref="U37" si="48">R37/(SUM(R37:T37))*100</f>
        <v>7.0146976766793019</v>
      </c>
      <c r="V37" s="175">
        <f t="shared" ref="V37" si="49">S37/(SUM(R37:T37))*100</f>
        <v>79.044225235734416</v>
      </c>
      <c r="W37" s="175">
        <f t="shared" ref="W37" si="50">T37/(SUM(R37:T37))*100</f>
        <v>13.941077087586272</v>
      </c>
      <c r="X37" s="180" t="s">
        <v>154</v>
      </c>
      <c r="Y37" s="181" t="s">
        <v>64</v>
      </c>
      <c r="Z37" s="234">
        <v>3</v>
      </c>
      <c r="AA37" s="234">
        <v>2</v>
      </c>
      <c r="AB37" s="183" t="s">
        <v>155</v>
      </c>
    </row>
    <row r="38" spans="1:28" s="7" customFormat="1" ht="63.75" customHeight="1" x14ac:dyDescent="0.2">
      <c r="A38" s="256"/>
      <c r="B38" s="256"/>
      <c r="C38" s="173">
        <v>22</v>
      </c>
      <c r="D38" s="173" t="s">
        <v>95</v>
      </c>
      <c r="E38" s="173">
        <v>892</v>
      </c>
      <c r="F38" s="180" t="s">
        <v>39</v>
      </c>
      <c r="G38" s="184" t="s">
        <v>177</v>
      </c>
      <c r="H38" s="184" t="s">
        <v>157</v>
      </c>
      <c r="I38" s="174">
        <f t="shared" si="9"/>
        <v>1302.5999999999995</v>
      </c>
      <c r="J38" s="174">
        <v>70.139703036391666</v>
      </c>
      <c r="K38" s="174">
        <v>790.36029696360788</v>
      </c>
      <c r="L38" s="174">
        <v>442.1</v>
      </c>
      <c r="M38" s="175">
        <f t="shared" si="45"/>
        <v>5.3845925868564173</v>
      </c>
      <c r="N38" s="175">
        <f t="shared" si="46"/>
        <v>60.675594730815916</v>
      </c>
      <c r="O38" s="175">
        <f t="shared" si="47"/>
        <v>33.93981268232767</v>
      </c>
      <c r="P38" s="174">
        <f t="shared" si="13"/>
        <v>860.5</v>
      </c>
      <c r="Q38" s="174">
        <f t="shared" si="14"/>
        <v>1302.5999999999999</v>
      </c>
      <c r="R38" s="174">
        <v>70.139699999999991</v>
      </c>
      <c r="S38" s="174">
        <v>790.36030000000005</v>
      </c>
      <c r="T38" s="174">
        <v>442.1</v>
      </c>
      <c r="U38" s="175">
        <f t="shared" ref="U38" si="51">R38/(SUM(R38:T38))*100</f>
        <v>5.3845923537540301</v>
      </c>
      <c r="V38" s="175">
        <f t="shared" ref="V38" si="52">S38/(SUM(R38:T38))*100</f>
        <v>60.675594963918321</v>
      </c>
      <c r="W38" s="175">
        <f t="shared" ref="W38" si="53">T38/(SUM(R38:T38))*100</f>
        <v>33.939812682327656</v>
      </c>
      <c r="X38" s="180" t="s">
        <v>154</v>
      </c>
      <c r="Y38" s="181" t="s">
        <v>64</v>
      </c>
      <c r="Z38" s="234">
        <v>1</v>
      </c>
      <c r="AA38" s="234">
        <v>1</v>
      </c>
      <c r="AB38" s="183"/>
    </row>
    <row r="39" spans="1:28" s="7" customFormat="1" ht="63" customHeight="1" x14ac:dyDescent="0.2">
      <c r="A39" s="256"/>
      <c r="B39" s="256"/>
      <c r="C39" s="173">
        <v>23</v>
      </c>
      <c r="D39" s="173" t="s">
        <v>95</v>
      </c>
      <c r="E39" s="173">
        <v>892</v>
      </c>
      <c r="F39" s="180" t="s">
        <v>40</v>
      </c>
      <c r="G39" s="184" t="s">
        <v>178</v>
      </c>
      <c r="H39" s="184" t="s">
        <v>157</v>
      </c>
      <c r="I39" s="174">
        <f t="shared" si="9"/>
        <v>10644.199999999995</v>
      </c>
      <c r="J39" s="174">
        <v>721.88059500429461</v>
      </c>
      <c r="K39" s="174">
        <v>8134.4194049957005</v>
      </c>
      <c r="L39" s="174">
        <v>1787.9</v>
      </c>
      <c r="M39" s="175">
        <f t="shared" si="45"/>
        <v>6.7819149866058037</v>
      </c>
      <c r="N39" s="175">
        <f t="shared" si="46"/>
        <v>76.421143956292667</v>
      </c>
      <c r="O39" s="175">
        <f t="shared" si="47"/>
        <v>16.796941057101527</v>
      </c>
      <c r="P39" s="174">
        <f t="shared" si="13"/>
        <v>6188.4613999999983</v>
      </c>
      <c r="Q39" s="174">
        <f t="shared" si="14"/>
        <v>7437.7999999999984</v>
      </c>
      <c r="R39" s="174">
        <v>504.42397999999997</v>
      </c>
      <c r="S39" s="174">
        <v>5684.0374199999987</v>
      </c>
      <c r="T39" s="174">
        <v>1249.3385999999998</v>
      </c>
      <c r="U39" s="175">
        <f t="shared" ref="U39" si="54">R39/(SUM(R39:T39))*100</f>
        <v>6.781897604130255</v>
      </c>
      <c r="V39" s="175">
        <f t="shared" ref="V39" si="55">S39/(SUM(R39:T39))*100</f>
        <v>76.420950012100349</v>
      </c>
      <c r="W39" s="175">
        <f t="shared" ref="W39" si="56">T39/(SUM(R39:T39))*100</f>
        <v>16.797152383769394</v>
      </c>
      <c r="X39" s="180" t="s">
        <v>154</v>
      </c>
      <c r="Y39" s="181" t="s">
        <v>64</v>
      </c>
      <c r="Z39" s="234">
        <v>7</v>
      </c>
      <c r="AA39" s="234">
        <v>5</v>
      </c>
      <c r="AB39" s="183" t="s">
        <v>155</v>
      </c>
    </row>
    <row r="40" spans="1:28" s="7" customFormat="1" ht="63.75" customHeight="1" x14ac:dyDescent="0.2">
      <c r="A40" s="256"/>
      <c r="B40" s="256"/>
      <c r="C40" s="173">
        <v>24</v>
      </c>
      <c r="D40" s="173" t="s">
        <v>95</v>
      </c>
      <c r="E40" s="173">
        <v>892</v>
      </c>
      <c r="F40" s="180" t="s">
        <v>41</v>
      </c>
      <c r="G40" s="184" t="s">
        <v>179</v>
      </c>
      <c r="H40" s="184" t="s">
        <v>157</v>
      </c>
      <c r="I40" s="174">
        <f t="shared" si="9"/>
        <v>8274.1999999999971</v>
      </c>
      <c r="J40" s="174">
        <v>557.29478632203768</v>
      </c>
      <c r="K40" s="174">
        <v>6279.8052136779597</v>
      </c>
      <c r="L40" s="174">
        <v>1437.1</v>
      </c>
      <c r="M40" s="175">
        <f t="shared" si="45"/>
        <v>6.7353313471035019</v>
      </c>
      <c r="N40" s="175">
        <f t="shared" si="46"/>
        <v>75.89622215655848</v>
      </c>
      <c r="O40" s="175">
        <f t="shared" si="47"/>
        <v>17.36844649633802</v>
      </c>
      <c r="P40" s="174">
        <f t="shared" si="13"/>
        <v>1459.3558700000001</v>
      </c>
      <c r="Q40" s="174">
        <f t="shared" si="14"/>
        <v>1766.1000000000001</v>
      </c>
      <c r="R40" s="174">
        <v>118.95269</v>
      </c>
      <c r="S40" s="174">
        <v>1340.40318</v>
      </c>
      <c r="T40" s="174">
        <v>306.74412999999998</v>
      </c>
      <c r="U40" s="175">
        <f t="shared" ref="U40:U41" si="57">R40/(SUM(R40:T40))*100</f>
        <v>6.7353315214314025</v>
      </c>
      <c r="V40" s="175">
        <f t="shared" ref="V40:V41" si="58">S40/(SUM(R40:T40))*100</f>
        <v>75.896222184474254</v>
      </c>
      <c r="W40" s="175">
        <f t="shared" ref="W40:W41" si="59">T40/(SUM(R40:T40))*100</f>
        <v>17.36844629409433</v>
      </c>
      <c r="X40" s="180" t="s">
        <v>154</v>
      </c>
      <c r="Y40" s="181" t="s">
        <v>64</v>
      </c>
      <c r="Z40" s="234">
        <v>5</v>
      </c>
      <c r="AA40" s="234">
        <v>1</v>
      </c>
      <c r="AB40" s="183" t="s">
        <v>155</v>
      </c>
    </row>
    <row r="41" spans="1:28" s="7" customFormat="1" ht="63.75" customHeight="1" x14ac:dyDescent="0.2">
      <c r="A41" s="256"/>
      <c r="B41" s="256"/>
      <c r="C41" s="173">
        <v>25</v>
      </c>
      <c r="D41" s="173" t="s">
        <v>95</v>
      </c>
      <c r="E41" s="173">
        <v>892</v>
      </c>
      <c r="F41" s="180" t="s">
        <v>8</v>
      </c>
      <c r="G41" s="184" t="s">
        <v>180</v>
      </c>
      <c r="H41" s="184" t="s">
        <v>157</v>
      </c>
      <c r="I41" s="174">
        <f t="shared" si="9"/>
        <v>4588.5999999999985</v>
      </c>
      <c r="J41" s="174">
        <v>311.19857318145233</v>
      </c>
      <c r="K41" s="174">
        <v>3506.7014268185458</v>
      </c>
      <c r="L41" s="174">
        <v>770.7</v>
      </c>
      <c r="M41" s="175">
        <f t="shared" si="45"/>
        <v>6.7819939236684919</v>
      </c>
      <c r="N41" s="175">
        <f t="shared" si="46"/>
        <v>76.422033448514725</v>
      </c>
      <c r="O41" s="175">
        <f t="shared" si="47"/>
        <v>16.79597262781677</v>
      </c>
      <c r="P41" s="174">
        <f t="shared" si="13"/>
        <v>3817.8999999999996</v>
      </c>
      <c r="Q41" s="174">
        <f t="shared" si="14"/>
        <v>4588.5999999999995</v>
      </c>
      <c r="R41" s="174">
        <v>311.19857000000002</v>
      </c>
      <c r="S41" s="174">
        <v>3506.7014299999996</v>
      </c>
      <c r="T41" s="174">
        <v>770.7</v>
      </c>
      <c r="U41" s="175">
        <f t="shared" si="57"/>
        <v>6.7819938543346572</v>
      </c>
      <c r="V41" s="175">
        <f t="shared" si="58"/>
        <v>76.42203351784859</v>
      </c>
      <c r="W41" s="175">
        <f t="shared" si="59"/>
        <v>16.795972627816766</v>
      </c>
      <c r="X41" s="180" t="s">
        <v>154</v>
      </c>
      <c r="Y41" s="181" t="s">
        <v>64</v>
      </c>
      <c r="Z41" s="234">
        <v>2</v>
      </c>
      <c r="AA41" s="234">
        <v>2</v>
      </c>
      <c r="AB41" s="183" t="s">
        <v>155</v>
      </c>
    </row>
    <row r="42" spans="1:28" s="7" customFormat="1" ht="63" customHeight="1" x14ac:dyDescent="0.2">
      <c r="A42" s="256"/>
      <c r="B42" s="256"/>
      <c r="C42" s="173">
        <v>26</v>
      </c>
      <c r="D42" s="173" t="s">
        <v>95</v>
      </c>
      <c r="E42" s="173">
        <v>892</v>
      </c>
      <c r="F42" s="180" t="s">
        <v>6</v>
      </c>
      <c r="G42" s="184" t="s">
        <v>181</v>
      </c>
      <c r="H42" s="184" t="s">
        <v>182</v>
      </c>
      <c r="I42" s="174">
        <f t="shared" si="9"/>
        <v>86492.799999999959</v>
      </c>
      <c r="J42" s="174">
        <v>5656.1455330509962</v>
      </c>
      <c r="K42" s="174">
        <v>63735.554466948954</v>
      </c>
      <c r="L42" s="174">
        <v>17101.099999999999</v>
      </c>
      <c r="M42" s="175">
        <f t="shared" si="45"/>
        <v>6.5394408934049988</v>
      </c>
      <c r="N42" s="175">
        <f t="shared" si="46"/>
        <v>73.688855565953446</v>
      </c>
      <c r="O42" s="175">
        <f t="shared" si="47"/>
        <v>19.771703540641543</v>
      </c>
      <c r="P42" s="174">
        <f t="shared" si="13"/>
        <v>55851.986140000015</v>
      </c>
      <c r="Q42" s="174">
        <f t="shared" si="14"/>
        <v>69616.318010000017</v>
      </c>
      <c r="R42" s="174">
        <v>4552.5178799999967</v>
      </c>
      <c r="S42" s="174">
        <v>51299.468260000016</v>
      </c>
      <c r="T42" s="174">
        <v>13764.331870000009</v>
      </c>
      <c r="U42" s="175">
        <f t="shared" si="15"/>
        <v>6.5394407663818859</v>
      </c>
      <c r="V42" s="175">
        <f t="shared" si="16"/>
        <v>73.688855898169052</v>
      </c>
      <c r="W42" s="175">
        <f t="shared" si="17"/>
        <v>19.771703335449075</v>
      </c>
      <c r="X42" s="180" t="s">
        <v>154</v>
      </c>
      <c r="Y42" s="181" t="s">
        <v>64</v>
      </c>
      <c r="Z42" s="234">
        <v>100</v>
      </c>
      <c r="AA42" s="234">
        <v>81</v>
      </c>
      <c r="AB42" s="183" t="s">
        <v>155</v>
      </c>
    </row>
    <row r="43" spans="1:28" s="7" customFormat="1" ht="63" customHeight="1" x14ac:dyDescent="0.2">
      <c r="A43" s="256"/>
      <c r="B43" s="256"/>
      <c r="C43" s="173">
        <v>27</v>
      </c>
      <c r="D43" s="173" t="s">
        <v>95</v>
      </c>
      <c r="E43" s="173">
        <v>892</v>
      </c>
      <c r="F43" s="180" t="s">
        <v>42</v>
      </c>
      <c r="G43" s="184" t="s">
        <v>183</v>
      </c>
      <c r="H43" s="184" t="s">
        <v>153</v>
      </c>
      <c r="I43" s="174">
        <f t="shared" si="9"/>
        <v>17445.799999999996</v>
      </c>
      <c r="J43" s="174">
        <v>1223.7809104564524</v>
      </c>
      <c r="K43" s="174">
        <v>13790.019089543543</v>
      </c>
      <c r="L43" s="174">
        <v>2432</v>
      </c>
      <c r="M43" s="175">
        <f t="shared" si="45"/>
        <v>7.0147594862743619</v>
      </c>
      <c r="N43" s="175">
        <f t="shared" si="46"/>
        <v>79.044922500220949</v>
      </c>
      <c r="O43" s="175">
        <f t="shared" si="47"/>
        <v>13.940318013504688</v>
      </c>
      <c r="P43" s="174">
        <f t="shared" si="13"/>
        <v>11485.99654</v>
      </c>
      <c r="Q43" s="174">
        <f t="shared" si="14"/>
        <v>13346.50389</v>
      </c>
      <c r="R43" s="174">
        <v>936.22821999999996</v>
      </c>
      <c r="S43" s="174">
        <v>10549.768320000001</v>
      </c>
      <c r="T43" s="174">
        <v>1860.5073500000001</v>
      </c>
      <c r="U43" s="175">
        <f t="shared" ref="U43" si="60">R43/(SUM(R43:T43))*100</f>
        <v>7.0147825057128115</v>
      </c>
      <c r="V43" s="175">
        <f t="shared" ref="V43" si="61">S43/(SUM(R43:T43))*100</f>
        <v>79.045182221124733</v>
      </c>
      <c r="W43" s="175">
        <f t="shared" ref="W43" si="62">T43/(SUM(R43:T43))*100</f>
        <v>13.940035273162463</v>
      </c>
      <c r="X43" s="180" t="s">
        <v>154</v>
      </c>
      <c r="Y43" s="181" t="s">
        <v>64</v>
      </c>
      <c r="Z43" s="234">
        <v>9</v>
      </c>
      <c r="AA43" s="234">
        <v>7</v>
      </c>
      <c r="AB43" s="183" t="s">
        <v>155</v>
      </c>
    </row>
    <row r="44" spans="1:28" s="7" customFormat="1" ht="65.25" customHeight="1" x14ac:dyDescent="0.2">
      <c r="A44" s="256"/>
      <c r="B44" s="256"/>
      <c r="C44" s="173">
        <v>28</v>
      </c>
      <c r="D44" s="173" t="s">
        <v>95</v>
      </c>
      <c r="E44" s="173">
        <v>892</v>
      </c>
      <c r="F44" s="180" t="s">
        <v>4</v>
      </c>
      <c r="G44" s="184" t="s">
        <v>184</v>
      </c>
      <c r="H44" s="184" t="s">
        <v>153</v>
      </c>
      <c r="I44" s="174">
        <f t="shared" si="9"/>
        <v>19527.499999999989</v>
      </c>
      <c r="J44" s="174">
        <v>1324.2913901940174</v>
      </c>
      <c r="K44" s="174">
        <v>14922.608609805973</v>
      </c>
      <c r="L44" s="174">
        <v>3280.6</v>
      </c>
      <c r="M44" s="175">
        <f t="shared" si="45"/>
        <v>6.7816739992012192</v>
      </c>
      <c r="N44" s="175">
        <f t="shared" si="46"/>
        <v>76.418428420463357</v>
      </c>
      <c r="O44" s="175">
        <f t="shared" si="47"/>
        <v>16.799897580335433</v>
      </c>
      <c r="P44" s="174">
        <f t="shared" si="13"/>
        <v>11633.103790000001</v>
      </c>
      <c r="Q44" s="174">
        <f t="shared" si="14"/>
        <v>13982.080110000001</v>
      </c>
      <c r="R44" s="174">
        <v>948.21898999999985</v>
      </c>
      <c r="S44" s="174">
        <v>10684.884800000002</v>
      </c>
      <c r="T44" s="174">
        <v>2348.9763200000002</v>
      </c>
      <c r="U44" s="175">
        <f t="shared" si="15"/>
        <v>6.7816732742207106</v>
      </c>
      <c r="V44" s="175">
        <f t="shared" si="16"/>
        <v>76.418420692341471</v>
      </c>
      <c r="W44" s="175">
        <f t="shared" si="17"/>
        <v>16.799906033437825</v>
      </c>
      <c r="X44" s="180" t="s">
        <v>154</v>
      </c>
      <c r="Y44" s="181" t="s">
        <v>64</v>
      </c>
      <c r="Z44" s="234">
        <v>21</v>
      </c>
      <c r="AA44" s="234">
        <v>15</v>
      </c>
      <c r="AB44" s="183" t="s">
        <v>155</v>
      </c>
    </row>
    <row r="45" spans="1:28" s="7" customFormat="1" ht="63" customHeight="1" x14ac:dyDescent="0.2">
      <c r="A45" s="256"/>
      <c r="B45" s="256"/>
      <c r="C45" s="173">
        <v>29</v>
      </c>
      <c r="D45" s="173" t="s">
        <v>95</v>
      </c>
      <c r="E45" s="173">
        <v>892</v>
      </c>
      <c r="F45" s="180" t="s">
        <v>43</v>
      </c>
      <c r="G45" s="184" t="s">
        <v>185</v>
      </c>
      <c r="H45" s="184" t="s">
        <v>157</v>
      </c>
      <c r="I45" s="174">
        <f t="shared" si="9"/>
        <v>26966.599999999988</v>
      </c>
      <c r="J45" s="174">
        <v>2016.2658178025508</v>
      </c>
      <c r="K45" s="174">
        <v>22720.034182197436</v>
      </c>
      <c r="L45" s="174">
        <v>2230.3000000000002</v>
      </c>
      <c r="M45" s="175">
        <f t="shared" si="45"/>
        <v>7.4769003797384599</v>
      </c>
      <c r="N45" s="175">
        <f t="shared" si="46"/>
        <v>84.252498209627632</v>
      </c>
      <c r="O45" s="175">
        <f t="shared" si="47"/>
        <v>8.2706014106338994</v>
      </c>
      <c r="P45" s="174">
        <f t="shared" si="13"/>
        <v>20052.782459999995</v>
      </c>
      <c r="Q45" s="174">
        <f t="shared" si="14"/>
        <v>21851.876629999995</v>
      </c>
      <c r="R45" s="174">
        <v>1634.5104000000003</v>
      </c>
      <c r="S45" s="174">
        <v>18418.272059999996</v>
      </c>
      <c r="T45" s="174">
        <v>1799.0941700000003</v>
      </c>
      <c r="U45" s="175">
        <f t="shared" ref="U45" si="63">R45/(SUM(R45:T45))*100</f>
        <v>7.4799543658232741</v>
      </c>
      <c r="V45" s="175">
        <f t="shared" ref="V45" si="64">S45/(SUM(R45:T45))*100</f>
        <v>84.286912157987956</v>
      </c>
      <c r="W45" s="175">
        <f t="shared" ref="W45" si="65">T45/(SUM(R45:T45))*100</f>
        <v>8.2331334761887707</v>
      </c>
      <c r="X45" s="180" t="s">
        <v>154</v>
      </c>
      <c r="Y45" s="181" t="s">
        <v>64</v>
      </c>
      <c r="Z45" s="234">
        <v>41</v>
      </c>
      <c r="AA45" s="234">
        <v>33</v>
      </c>
      <c r="AB45" s="183" t="s">
        <v>155</v>
      </c>
    </row>
    <row r="46" spans="1:28" s="7" customFormat="1" ht="65.25" customHeight="1" x14ac:dyDescent="0.2">
      <c r="A46" s="256"/>
      <c r="B46" s="256"/>
      <c r="C46" s="173">
        <v>30</v>
      </c>
      <c r="D46" s="173" t="s">
        <v>95</v>
      </c>
      <c r="E46" s="173">
        <v>892</v>
      </c>
      <c r="F46" s="180" t="s">
        <v>44</v>
      </c>
      <c r="G46" s="184" t="s">
        <v>186</v>
      </c>
      <c r="H46" s="184" t="s">
        <v>157</v>
      </c>
      <c r="I46" s="174">
        <f t="shared" si="9"/>
        <v>8381.7999999999956</v>
      </c>
      <c r="J46" s="174">
        <v>548.91551674372158</v>
      </c>
      <c r="K46" s="174">
        <v>6185.3844832562736</v>
      </c>
      <c r="L46" s="174">
        <v>1647.5</v>
      </c>
      <c r="M46" s="175">
        <f t="shared" si="45"/>
        <v>6.5488978112544078</v>
      </c>
      <c r="N46" s="175">
        <f t="shared" si="46"/>
        <v>73.795419638458043</v>
      </c>
      <c r="O46" s="175">
        <f t="shared" si="47"/>
        <v>19.655682550287537</v>
      </c>
      <c r="P46" s="174">
        <f t="shared" si="13"/>
        <v>6732.68199</v>
      </c>
      <c r="Q46" s="174">
        <f t="shared" si="14"/>
        <v>8379.7861499999999</v>
      </c>
      <c r="R46" s="174">
        <v>548.78363000000013</v>
      </c>
      <c r="S46" s="174">
        <v>6183.8983600000001</v>
      </c>
      <c r="T46" s="174">
        <v>1647.1041600000001</v>
      </c>
      <c r="U46" s="175">
        <f t="shared" ref="U46" si="66">R46/(SUM(R46:T46))*100</f>
        <v>6.5488977901900292</v>
      </c>
      <c r="V46" s="175">
        <f t="shared" ref="V46" si="67">S46/(SUM(R46:T46))*100</f>
        <v>73.795419707697434</v>
      </c>
      <c r="W46" s="175">
        <f t="shared" ref="W46" si="68">T46/(SUM(R46:T46))*100</f>
        <v>19.655682502112541</v>
      </c>
      <c r="X46" s="180" t="s">
        <v>154</v>
      </c>
      <c r="Y46" s="181" t="s">
        <v>64</v>
      </c>
      <c r="Z46" s="234">
        <v>5</v>
      </c>
      <c r="AA46" s="234">
        <v>5</v>
      </c>
      <c r="AB46" s="183" t="s">
        <v>155</v>
      </c>
    </row>
    <row r="47" spans="1:28" s="7" customFormat="1" ht="64.5" customHeight="1" x14ac:dyDescent="0.2">
      <c r="A47" s="256"/>
      <c r="B47" s="256"/>
      <c r="C47" s="173">
        <v>31</v>
      </c>
      <c r="D47" s="173" t="s">
        <v>95</v>
      </c>
      <c r="E47" s="173">
        <v>892</v>
      </c>
      <c r="F47" s="180" t="s">
        <v>45</v>
      </c>
      <c r="G47" s="184" t="s">
        <v>187</v>
      </c>
      <c r="H47" s="184" t="s">
        <v>153</v>
      </c>
      <c r="I47" s="174">
        <f t="shared" si="9"/>
        <v>18867.299999999992</v>
      </c>
      <c r="J47" s="174">
        <v>1279.5258760655033</v>
      </c>
      <c r="K47" s="174">
        <v>14418.174123934488</v>
      </c>
      <c r="L47" s="174">
        <v>3169.6</v>
      </c>
      <c r="M47" s="175">
        <f t="shared" si="45"/>
        <v>6.7817116178017196</v>
      </c>
      <c r="N47" s="175">
        <f t="shared" si="46"/>
        <v>76.418852320864644</v>
      </c>
      <c r="O47" s="175">
        <f t="shared" si="47"/>
        <v>16.799436061333637</v>
      </c>
      <c r="P47" s="174">
        <f t="shared" si="13"/>
        <v>13843.264760000004</v>
      </c>
      <c r="Q47" s="174">
        <f t="shared" si="14"/>
        <v>16638.427960000005</v>
      </c>
      <c r="R47" s="174">
        <v>1128.3701000000001</v>
      </c>
      <c r="S47" s="174">
        <v>12714.894660000004</v>
      </c>
      <c r="T47" s="174">
        <v>2795.1632</v>
      </c>
      <c r="U47" s="175">
        <f t="shared" ref="U47" si="69">R47/(SUM(R47:T47))*100</f>
        <v>6.7817110048658691</v>
      </c>
      <c r="V47" s="175">
        <f t="shared" ref="V47" si="70">S47/(SUM(R47:T47))*100</f>
        <v>76.41884612276796</v>
      </c>
      <c r="W47" s="175">
        <f t="shared" ref="W47" si="71">T47/(SUM(R47:T47))*100</f>
        <v>16.799442872366164</v>
      </c>
      <c r="X47" s="180" t="s">
        <v>154</v>
      </c>
      <c r="Y47" s="181" t="s">
        <v>64</v>
      </c>
      <c r="Z47" s="234">
        <v>18</v>
      </c>
      <c r="AA47" s="234">
        <v>16</v>
      </c>
      <c r="AB47" s="183" t="s">
        <v>155</v>
      </c>
    </row>
    <row r="48" spans="1:28" s="7" customFormat="1" ht="63.75" customHeight="1" x14ac:dyDescent="0.2">
      <c r="A48" s="256"/>
      <c r="B48" s="256"/>
      <c r="C48" s="173">
        <v>32</v>
      </c>
      <c r="D48" s="173" t="s">
        <v>95</v>
      </c>
      <c r="E48" s="173">
        <v>892</v>
      </c>
      <c r="F48" s="180" t="s">
        <v>55</v>
      </c>
      <c r="G48" s="184" t="s">
        <v>188</v>
      </c>
      <c r="H48" s="184" t="s">
        <v>157</v>
      </c>
      <c r="I48" s="174">
        <f t="shared" si="9"/>
        <v>801.59999999999991</v>
      </c>
      <c r="J48" s="174">
        <v>46.892935684876385</v>
      </c>
      <c r="K48" s="174">
        <v>528.40706431512342</v>
      </c>
      <c r="L48" s="174">
        <v>226.3</v>
      </c>
      <c r="M48" s="175">
        <f t="shared" si="45"/>
        <v>5.8499171263568348</v>
      </c>
      <c r="N48" s="175">
        <f t="shared" si="46"/>
        <v>65.91904494949145</v>
      </c>
      <c r="O48" s="175">
        <f t="shared" si="47"/>
        <v>28.231037924151703</v>
      </c>
      <c r="P48" s="174">
        <f t="shared" si="13"/>
        <v>575.29999999999995</v>
      </c>
      <c r="Q48" s="174">
        <f t="shared" si="14"/>
        <v>801.59999999999991</v>
      </c>
      <c r="R48" s="174">
        <v>46.892940000000003</v>
      </c>
      <c r="S48" s="174">
        <v>528.40706</v>
      </c>
      <c r="T48" s="174">
        <v>226.3</v>
      </c>
      <c r="U48" s="175">
        <f t="shared" ref="U48" si="72">R48/(SUM(R48:T48))*100</f>
        <v>5.8499176646706594</v>
      </c>
      <c r="V48" s="175">
        <f t="shared" ref="V48" si="73">S48/(SUM(R48:T48))*100</f>
        <v>65.919044411177651</v>
      </c>
      <c r="W48" s="175">
        <f t="shared" ref="W48" si="74">T48/(SUM(R48:T48))*100</f>
        <v>28.231037924151703</v>
      </c>
      <c r="X48" s="180" t="s">
        <v>154</v>
      </c>
      <c r="Y48" s="181" t="s">
        <v>64</v>
      </c>
      <c r="Z48" s="234">
        <v>1</v>
      </c>
      <c r="AA48" s="234">
        <v>1</v>
      </c>
      <c r="AB48" s="183"/>
    </row>
    <row r="49" spans="1:28" s="7" customFormat="1" ht="63.75" customHeight="1" x14ac:dyDescent="0.2">
      <c r="A49" s="256"/>
      <c r="B49" s="256"/>
      <c r="C49" s="173">
        <v>33</v>
      </c>
      <c r="D49" s="173" t="s">
        <v>95</v>
      </c>
      <c r="E49" s="173">
        <v>892</v>
      </c>
      <c r="F49" s="180" t="s">
        <v>56</v>
      </c>
      <c r="G49" s="184" t="s">
        <v>189</v>
      </c>
      <c r="H49" s="184" t="s">
        <v>182</v>
      </c>
      <c r="I49" s="174">
        <f t="shared" si="9"/>
        <v>5210.3999999999987</v>
      </c>
      <c r="J49" s="174">
        <v>353.37205644819153</v>
      </c>
      <c r="K49" s="174">
        <v>3981.9279435518069</v>
      </c>
      <c r="L49" s="174">
        <v>875.1</v>
      </c>
      <c r="M49" s="175">
        <f t="shared" si="45"/>
        <v>6.7820523654266776</v>
      </c>
      <c r="N49" s="175">
        <f t="shared" si="46"/>
        <v>76.422691992012275</v>
      </c>
      <c r="O49" s="175">
        <f t="shared" si="47"/>
        <v>16.795255642561035</v>
      </c>
      <c r="P49" s="174">
        <f t="shared" si="13"/>
        <v>2334.4222199999999</v>
      </c>
      <c r="Q49" s="174">
        <f t="shared" si="14"/>
        <v>2805.6</v>
      </c>
      <c r="R49" s="174">
        <v>190.27970999999999</v>
      </c>
      <c r="S49" s="174">
        <v>2144.1425100000001</v>
      </c>
      <c r="T49" s="174">
        <v>471.17778000000004</v>
      </c>
      <c r="U49" s="175">
        <f t="shared" ref="U49" si="75">R49/(SUM(R49:T49))*100</f>
        <v>6.7821396492728825</v>
      </c>
      <c r="V49" s="175">
        <f t="shared" ref="V49" si="76">S49/(SUM(R49:T49))*100</f>
        <v>76.42367087254064</v>
      </c>
      <c r="W49" s="175">
        <f t="shared" ref="W49" si="77">T49/(SUM(R49:T49))*100</f>
        <v>16.794189478186485</v>
      </c>
      <c r="X49" s="180" t="s">
        <v>154</v>
      </c>
      <c r="Y49" s="181" t="s">
        <v>64</v>
      </c>
      <c r="Z49" s="234">
        <v>6</v>
      </c>
      <c r="AA49" s="234">
        <v>3</v>
      </c>
      <c r="AB49" s="183" t="s">
        <v>155</v>
      </c>
    </row>
    <row r="50" spans="1:28" s="7" customFormat="1" ht="63.75" customHeight="1" x14ac:dyDescent="0.2">
      <c r="A50" s="256"/>
      <c r="B50" s="256"/>
      <c r="C50" s="173">
        <v>34</v>
      </c>
      <c r="D50" s="173" t="s">
        <v>95</v>
      </c>
      <c r="E50" s="173">
        <v>892</v>
      </c>
      <c r="F50" s="180" t="s">
        <v>67</v>
      </c>
      <c r="G50" s="184" t="s">
        <v>190</v>
      </c>
      <c r="H50" s="184" t="s">
        <v>153</v>
      </c>
      <c r="I50" s="174">
        <f t="shared" si="9"/>
        <v>16104.899999999994</v>
      </c>
      <c r="J50" s="174">
        <v>998.46985045274084</v>
      </c>
      <c r="K50" s="174">
        <v>11251.130149547253</v>
      </c>
      <c r="L50" s="174">
        <v>3855.3</v>
      </c>
      <c r="M50" s="175">
        <f t="shared" si="45"/>
        <v>6.1997891974041517</v>
      </c>
      <c r="N50" s="175">
        <f t="shared" si="46"/>
        <v>69.861533753995715</v>
      </c>
      <c r="O50" s="175">
        <f t="shared" si="47"/>
        <v>23.938677048600127</v>
      </c>
      <c r="P50" s="174">
        <f t="shared" si="13"/>
        <v>10045.000880000001</v>
      </c>
      <c r="Q50" s="174">
        <f t="shared" si="14"/>
        <v>13206.450380000002</v>
      </c>
      <c r="R50" s="174">
        <v>818.77209000000005</v>
      </c>
      <c r="S50" s="174">
        <v>9226.228790000001</v>
      </c>
      <c r="T50" s="174">
        <v>3161.4495000000002</v>
      </c>
      <c r="U50" s="175">
        <f t="shared" ref="U50" si="78">R50/(SUM(R50:T50))*100</f>
        <v>6.1997892426867232</v>
      </c>
      <c r="V50" s="175">
        <f t="shared" ref="V50" si="79">S50/(SUM(R50:T50))*100</f>
        <v>69.861533754537902</v>
      </c>
      <c r="W50" s="175">
        <f t="shared" ref="W50" si="80">T50/(SUM(R50:T50))*100</f>
        <v>23.938677002775364</v>
      </c>
      <c r="X50" s="180" t="s">
        <v>154</v>
      </c>
      <c r="Y50" s="181" t="s">
        <v>64</v>
      </c>
      <c r="Z50" s="234">
        <v>12</v>
      </c>
      <c r="AA50" s="234">
        <v>10</v>
      </c>
      <c r="AB50" s="183" t="s">
        <v>155</v>
      </c>
    </row>
    <row r="51" spans="1:28" s="7" customFormat="1" ht="63.75" customHeight="1" x14ac:dyDescent="0.2">
      <c r="A51" s="256"/>
      <c r="B51" s="256"/>
      <c r="C51" s="173">
        <v>35</v>
      </c>
      <c r="D51" s="173" t="s">
        <v>95</v>
      </c>
      <c r="E51" s="173">
        <v>892</v>
      </c>
      <c r="F51" s="180" t="s">
        <v>51</v>
      </c>
      <c r="G51" s="184" t="s">
        <v>191</v>
      </c>
      <c r="H51" s="184" t="s">
        <v>157</v>
      </c>
      <c r="I51" s="174">
        <f t="shared" si="9"/>
        <v>13226.399999999992</v>
      </c>
      <c r="J51" s="174">
        <v>881.61653462128106</v>
      </c>
      <c r="K51" s="174">
        <v>9934.3834653787126</v>
      </c>
      <c r="L51" s="174">
        <v>2410.4</v>
      </c>
      <c r="M51" s="175">
        <f t="shared" si="45"/>
        <v>6.6655819771160818</v>
      </c>
      <c r="N51" s="175">
        <f t="shared" si="46"/>
        <v>75.110260277768091</v>
      </c>
      <c r="O51" s="175">
        <f t="shared" si="47"/>
        <v>18.224157745115839</v>
      </c>
      <c r="P51" s="174">
        <f t="shared" si="13"/>
        <v>6882.9090899999983</v>
      </c>
      <c r="Q51" s="174">
        <f t="shared" si="14"/>
        <v>8416.7999999999975</v>
      </c>
      <c r="R51" s="174">
        <v>561.02869999999996</v>
      </c>
      <c r="S51" s="174">
        <v>6321.8803899999984</v>
      </c>
      <c r="T51" s="174">
        <v>1533.8909099999998</v>
      </c>
      <c r="U51" s="175">
        <f t="shared" ref="U51:U52" si="81">R51/(SUM(R51:T51))*100</f>
        <v>6.6655819313753462</v>
      </c>
      <c r="V51" s="175">
        <f t="shared" ref="V51:V52" si="82">S51/(SUM(R51:T51))*100</f>
        <v>75.110260312707922</v>
      </c>
      <c r="W51" s="175">
        <f t="shared" ref="W51:W52" si="83">T51/(SUM(R51:T51))*100</f>
        <v>18.224157755916742</v>
      </c>
      <c r="X51" s="180" t="s">
        <v>154</v>
      </c>
      <c r="Y51" s="181" t="s">
        <v>64</v>
      </c>
      <c r="Z51" s="234">
        <v>8</v>
      </c>
      <c r="AA51" s="234">
        <v>5</v>
      </c>
      <c r="AB51" s="183" t="s">
        <v>155</v>
      </c>
    </row>
    <row r="52" spans="1:28" s="7" customFormat="1" ht="63.75" customHeight="1" x14ac:dyDescent="0.2">
      <c r="A52" s="256"/>
      <c r="B52" s="256"/>
      <c r="C52" s="173">
        <v>36</v>
      </c>
      <c r="D52" s="173" t="s">
        <v>95</v>
      </c>
      <c r="E52" s="173">
        <v>892</v>
      </c>
      <c r="F52" s="180" t="s">
        <v>46</v>
      </c>
      <c r="G52" s="184" t="s">
        <v>192</v>
      </c>
      <c r="H52" s="184" t="s">
        <v>157</v>
      </c>
      <c r="I52" s="174">
        <f t="shared" si="9"/>
        <v>20667.599999999999</v>
      </c>
      <c r="J52" s="174">
        <v>1449.7766578576141</v>
      </c>
      <c r="K52" s="174">
        <v>16336.623342142382</v>
      </c>
      <c r="L52" s="174">
        <v>2881.2</v>
      </c>
      <c r="M52" s="175">
        <f t="shared" si="45"/>
        <v>7.0147315501442558</v>
      </c>
      <c r="N52" s="175">
        <f t="shared" si="46"/>
        <v>79.044607705502258</v>
      </c>
      <c r="O52" s="175">
        <f t="shared" si="47"/>
        <v>13.940660744353481</v>
      </c>
      <c r="P52" s="174">
        <f t="shared" si="13"/>
        <v>6746.67713</v>
      </c>
      <c r="Q52" s="174">
        <f t="shared" si="14"/>
        <v>7839.5218599999998</v>
      </c>
      <c r="R52" s="174">
        <v>549.92438000000004</v>
      </c>
      <c r="S52" s="174">
        <v>6196.7527499999997</v>
      </c>
      <c r="T52" s="174">
        <v>1092.84473</v>
      </c>
      <c r="U52" s="175">
        <f t="shared" si="81"/>
        <v>7.0147693930915329</v>
      </c>
      <c r="V52" s="175">
        <f t="shared" si="82"/>
        <v>79.0450343868293</v>
      </c>
      <c r="W52" s="175">
        <f t="shared" si="83"/>
        <v>13.940196220079168</v>
      </c>
      <c r="X52" s="180" t="s">
        <v>154</v>
      </c>
      <c r="Y52" s="181" t="s">
        <v>64</v>
      </c>
      <c r="Z52" s="234">
        <v>10</v>
      </c>
      <c r="AA52" s="234">
        <v>5</v>
      </c>
      <c r="AB52" s="183" t="s">
        <v>155</v>
      </c>
    </row>
    <row r="53" spans="1:28" s="7" customFormat="1" ht="63" customHeight="1" x14ac:dyDescent="0.2">
      <c r="A53" s="256"/>
      <c r="B53" s="256"/>
      <c r="C53" s="173">
        <v>37</v>
      </c>
      <c r="D53" s="173" t="s">
        <v>95</v>
      </c>
      <c r="E53" s="173">
        <v>892</v>
      </c>
      <c r="F53" s="180" t="s">
        <v>3</v>
      </c>
      <c r="G53" s="184" t="s">
        <v>193</v>
      </c>
      <c r="H53" s="184" t="s">
        <v>157</v>
      </c>
      <c r="I53" s="174">
        <f t="shared" si="9"/>
        <v>17693.099999999999</v>
      </c>
      <c r="J53" s="174">
        <v>1199.955419233283</v>
      </c>
      <c r="K53" s="174">
        <v>13521.544580766715</v>
      </c>
      <c r="L53" s="174">
        <v>2971.6</v>
      </c>
      <c r="M53" s="175">
        <f t="shared" si="45"/>
        <v>6.7820529993798893</v>
      </c>
      <c r="N53" s="175">
        <f t="shared" si="46"/>
        <v>76.422699135633181</v>
      </c>
      <c r="O53" s="175">
        <f t="shared" si="47"/>
        <v>16.795247864986919</v>
      </c>
      <c r="P53" s="174">
        <f t="shared" si="13"/>
        <v>9745.4785500000016</v>
      </c>
      <c r="Q53" s="174">
        <f t="shared" si="14"/>
        <v>11712.726030000002</v>
      </c>
      <c r="R53" s="174">
        <v>794.33619999999996</v>
      </c>
      <c r="S53" s="174">
        <v>8951.1423500000019</v>
      </c>
      <c r="T53" s="174">
        <v>1967.24748</v>
      </c>
      <c r="U53" s="175">
        <f t="shared" ref="U53" si="84">R53/(SUM(R53:T53))*100</f>
        <v>6.7818217378725789</v>
      </c>
      <c r="V53" s="175">
        <f t="shared" ref="V53" si="85">S53/(SUM(R53:T53))*100</f>
        <v>76.422365955400068</v>
      </c>
      <c r="W53" s="175">
        <f t="shared" ref="W53" si="86">T53/(SUM(R53:T53))*100</f>
        <v>16.795812306727367</v>
      </c>
      <c r="X53" s="180" t="s">
        <v>154</v>
      </c>
      <c r="Y53" s="181" t="s">
        <v>64</v>
      </c>
      <c r="Z53" s="234">
        <v>20</v>
      </c>
      <c r="AA53" s="234">
        <v>13</v>
      </c>
      <c r="AB53" s="183" t="s">
        <v>155</v>
      </c>
    </row>
    <row r="54" spans="1:28" s="7" customFormat="1" ht="65.25" customHeight="1" x14ac:dyDescent="0.2">
      <c r="A54" s="256"/>
      <c r="B54" s="256"/>
      <c r="C54" s="173">
        <v>38</v>
      </c>
      <c r="D54" s="173" t="s">
        <v>95</v>
      </c>
      <c r="E54" s="173">
        <v>892</v>
      </c>
      <c r="F54" s="180" t="s">
        <v>47</v>
      </c>
      <c r="G54" s="184" t="s">
        <v>194</v>
      </c>
      <c r="H54" s="184" t="s">
        <v>153</v>
      </c>
      <c r="I54" s="174">
        <f t="shared" si="9"/>
        <v>4700.5999999999985</v>
      </c>
      <c r="J54" s="174">
        <v>296.89349719901571</v>
      </c>
      <c r="K54" s="174">
        <v>3345.5065028009831</v>
      </c>
      <c r="L54" s="174">
        <v>1058.2</v>
      </c>
      <c r="M54" s="175">
        <f t="shared" si="45"/>
        <v>6.3160766114754674</v>
      </c>
      <c r="N54" s="175">
        <f t="shared" si="46"/>
        <v>71.171903646363958</v>
      </c>
      <c r="O54" s="175">
        <f t="shared" si="47"/>
        <v>22.512019742160582</v>
      </c>
      <c r="P54" s="174">
        <f t="shared" si="13"/>
        <v>2955.3510900000001</v>
      </c>
      <c r="Q54" s="174">
        <f t="shared" si="14"/>
        <v>3813.9477699999998</v>
      </c>
      <c r="R54" s="174">
        <v>240.89185000000001</v>
      </c>
      <c r="S54" s="174">
        <v>2714.4592400000001</v>
      </c>
      <c r="T54" s="174">
        <v>858.59667999999988</v>
      </c>
      <c r="U54" s="175">
        <f t="shared" ref="U54" si="87">R54/(SUM(R54:T54))*100</f>
        <v>6.3160762686584988</v>
      </c>
      <c r="V54" s="175">
        <f t="shared" ref="V54" si="88">S54/(SUM(R54:T54))*100</f>
        <v>71.171903856460005</v>
      </c>
      <c r="W54" s="175">
        <f t="shared" ref="W54" si="89">T54/(SUM(R54:T54))*100</f>
        <v>22.512019874881503</v>
      </c>
      <c r="X54" s="180" t="s">
        <v>154</v>
      </c>
      <c r="Y54" s="181" t="s">
        <v>64</v>
      </c>
      <c r="Z54" s="234">
        <v>6</v>
      </c>
      <c r="AA54" s="234">
        <v>5</v>
      </c>
      <c r="AB54" s="183" t="s">
        <v>155</v>
      </c>
    </row>
    <row r="55" spans="1:28" s="7" customFormat="1" ht="63.75" customHeight="1" x14ac:dyDescent="0.2">
      <c r="A55" s="256"/>
      <c r="B55" s="256"/>
      <c r="C55" s="173">
        <v>39</v>
      </c>
      <c r="D55" s="173" t="s">
        <v>95</v>
      </c>
      <c r="E55" s="173">
        <v>892</v>
      </c>
      <c r="F55" s="180" t="s">
        <v>7</v>
      </c>
      <c r="G55" s="184" t="s">
        <v>195</v>
      </c>
      <c r="H55" s="184" t="s">
        <v>99</v>
      </c>
      <c r="I55" s="174">
        <f t="shared" si="9"/>
        <v>16420.19999999999</v>
      </c>
      <c r="J55" s="174">
        <v>1190.0600561320421</v>
      </c>
      <c r="K55" s="174">
        <v>13410.039943867949</v>
      </c>
      <c r="L55" s="174">
        <v>1820.1</v>
      </c>
      <c r="M55" s="175">
        <f t="shared" si="45"/>
        <v>7.2475369126566225</v>
      </c>
      <c r="N55" s="175">
        <f t="shared" si="46"/>
        <v>81.667945237378092</v>
      </c>
      <c r="O55" s="175">
        <f t="shared" si="47"/>
        <v>11.084517849965293</v>
      </c>
      <c r="P55" s="174">
        <f t="shared" si="13"/>
        <v>12304.592119999999</v>
      </c>
      <c r="Q55" s="174">
        <f t="shared" si="14"/>
        <v>13838.52601</v>
      </c>
      <c r="R55" s="174">
        <v>1002.9522599999999</v>
      </c>
      <c r="S55" s="174">
        <v>11301.639859999999</v>
      </c>
      <c r="T55" s="174">
        <v>1533.9338900000005</v>
      </c>
      <c r="U55" s="175">
        <f t="shared" si="15"/>
        <v>7.2475367627682763</v>
      </c>
      <c r="V55" s="175">
        <f t="shared" si="16"/>
        <v>81.667945356558974</v>
      </c>
      <c r="W55" s="175">
        <f t="shared" si="17"/>
        <v>11.08451788067276</v>
      </c>
      <c r="X55" s="180" t="s">
        <v>154</v>
      </c>
      <c r="Y55" s="181" t="s">
        <v>64</v>
      </c>
      <c r="Z55" s="234">
        <v>13</v>
      </c>
      <c r="AA55" s="234">
        <v>11</v>
      </c>
      <c r="AB55" s="183" t="s">
        <v>155</v>
      </c>
    </row>
    <row r="56" spans="1:28" s="7" customFormat="1" ht="62.25" customHeight="1" x14ac:dyDescent="0.2">
      <c r="A56" s="257"/>
      <c r="B56" s="257"/>
      <c r="C56" s="173">
        <v>40</v>
      </c>
      <c r="D56" s="173" t="s">
        <v>95</v>
      </c>
      <c r="E56" s="173">
        <v>892</v>
      </c>
      <c r="F56" s="180" t="s">
        <v>52</v>
      </c>
      <c r="G56" s="184" t="s">
        <v>196</v>
      </c>
      <c r="H56" s="184" t="s">
        <v>157</v>
      </c>
      <c r="I56" s="174">
        <f t="shared" si="9"/>
        <v>1603.1999999999996</v>
      </c>
      <c r="J56" s="174">
        <v>106.86014024486866</v>
      </c>
      <c r="K56" s="174">
        <v>1204.1398597551308</v>
      </c>
      <c r="L56" s="174">
        <v>292.2</v>
      </c>
      <c r="M56" s="175">
        <f>J56/I56*100</f>
        <v>6.6654279094853219</v>
      </c>
      <c r="N56" s="175">
        <f t="shared" si="46"/>
        <v>75.108524186323038</v>
      </c>
      <c r="O56" s="175">
        <f t="shared" si="47"/>
        <v>18.226047904191621</v>
      </c>
      <c r="P56" s="174">
        <f t="shared" si="13"/>
        <v>1311</v>
      </c>
      <c r="Q56" s="174">
        <f t="shared" si="14"/>
        <v>1603.2</v>
      </c>
      <c r="R56" s="174">
        <v>106.86014</v>
      </c>
      <c r="S56" s="174">
        <v>1204.13986</v>
      </c>
      <c r="T56" s="174">
        <v>292.2</v>
      </c>
      <c r="U56" s="175">
        <f t="shared" ref="U56" si="90">R56/(SUM(R56:T56))*100</f>
        <v>6.665427894211577</v>
      </c>
      <c r="V56" s="175">
        <f t="shared" ref="V56" si="91">S56/(SUM(R56:T56))*100</f>
        <v>75.108524201596808</v>
      </c>
      <c r="W56" s="175">
        <f t="shared" ref="W56" si="92">T56/(SUM(R56:T56))*100</f>
        <v>18.226047904191617</v>
      </c>
      <c r="X56" s="180" t="s">
        <v>154</v>
      </c>
      <c r="Y56" s="181" t="s">
        <v>64</v>
      </c>
      <c r="Z56" s="234">
        <v>1</v>
      </c>
      <c r="AA56" s="234">
        <v>1</v>
      </c>
      <c r="AB56" s="183" t="s">
        <v>155</v>
      </c>
    </row>
    <row r="57" spans="1:28" s="7" customFormat="1" ht="12.75" x14ac:dyDescent="0.2">
      <c r="A57" s="110"/>
      <c r="B57" s="110"/>
      <c r="C57" s="111"/>
      <c r="D57" s="112" t="s">
        <v>65</v>
      </c>
      <c r="E57" s="113"/>
      <c r="F57" s="114"/>
      <c r="G57" s="115"/>
      <c r="H57" s="116"/>
      <c r="I57" s="115">
        <f>J57+K57+L57</f>
        <v>737.50000000015586</v>
      </c>
      <c r="J57" s="115">
        <v>60.1139232880249</v>
      </c>
      <c r="K57" s="117">
        <v>677.38607671213094</v>
      </c>
      <c r="L57" s="117"/>
      <c r="M57" s="117"/>
      <c r="N57" s="116"/>
      <c r="O57" s="116"/>
      <c r="P57" s="116"/>
      <c r="Q57" s="116"/>
      <c r="R57" s="118"/>
      <c r="S57" s="118"/>
      <c r="T57" s="118"/>
      <c r="U57" s="112"/>
      <c r="V57" s="119"/>
      <c r="W57" s="120"/>
      <c r="X57" s="120"/>
      <c r="Y57" s="113"/>
      <c r="Z57" s="130"/>
      <c r="AA57" s="130"/>
      <c r="AB57" s="130"/>
    </row>
    <row r="58" spans="1:28" s="7" customFormat="1" ht="12.75" x14ac:dyDescent="0.2">
      <c r="A58" s="12"/>
      <c r="B58" s="12"/>
      <c r="C58" s="121"/>
      <c r="D58" s="122"/>
      <c r="E58" s="123"/>
      <c r="F58" s="124"/>
      <c r="G58" s="125"/>
      <c r="H58" s="126"/>
      <c r="I58" s="133"/>
      <c r="J58" s="133"/>
      <c r="K58" s="134"/>
      <c r="L58" s="134"/>
      <c r="M58" s="135"/>
      <c r="N58" s="136"/>
      <c r="O58" s="136"/>
      <c r="P58" s="136"/>
      <c r="Q58" s="136"/>
      <c r="R58" s="137"/>
      <c r="S58" s="137"/>
      <c r="T58" s="137"/>
      <c r="U58" s="122"/>
      <c r="V58" s="127"/>
      <c r="W58" s="128"/>
      <c r="X58" s="128"/>
      <c r="Y58" s="123"/>
    </row>
    <row r="59" spans="1:28" s="7" customFormat="1" ht="27.75" customHeight="1" x14ac:dyDescent="0.2">
      <c r="A59" s="110"/>
      <c r="B59" s="110"/>
      <c r="C59" s="111"/>
      <c r="D59" s="362" t="s">
        <v>66</v>
      </c>
      <c r="E59" s="362"/>
      <c r="F59" s="110"/>
      <c r="G59" s="115"/>
      <c r="H59" s="129"/>
      <c r="I59" s="131">
        <f>I16+I57</f>
        <v>638939.99999999965</v>
      </c>
      <c r="J59" s="131">
        <f>J16+J57</f>
        <v>42076.599999999991</v>
      </c>
      <c r="K59" s="132">
        <f>K16+K57</f>
        <v>474134.7999999997</v>
      </c>
      <c r="L59" s="132"/>
      <c r="M59" s="117"/>
      <c r="N59" s="129"/>
      <c r="O59" s="129"/>
      <c r="P59" s="131"/>
      <c r="Q59" s="131"/>
      <c r="R59" s="132"/>
      <c r="S59" s="132"/>
      <c r="T59" s="132"/>
      <c r="U59" s="112"/>
      <c r="V59" s="119"/>
      <c r="W59" s="120"/>
      <c r="X59" s="120"/>
      <c r="Y59" s="113"/>
      <c r="Z59" s="130"/>
      <c r="AA59" s="130"/>
      <c r="AB59" s="130"/>
    </row>
    <row r="60" spans="1:28" s="7" customFormat="1" ht="12.75" x14ac:dyDescent="0.2">
      <c r="A60" s="65"/>
      <c r="B60" s="65"/>
      <c r="C60" s="54"/>
      <c r="D60" s="54"/>
      <c r="E60" s="54"/>
      <c r="F60" s="63"/>
      <c r="G60" s="62"/>
      <c r="H60" s="56"/>
      <c r="I60" s="58"/>
      <c r="J60" s="58"/>
      <c r="K60" s="58"/>
      <c r="L60" s="58"/>
      <c r="M60" s="59"/>
      <c r="N60" s="59"/>
      <c r="O60" s="59"/>
      <c r="P60" s="58"/>
      <c r="Q60" s="58"/>
      <c r="R60" s="58"/>
      <c r="S60" s="58"/>
      <c r="T60" s="58"/>
      <c r="U60" s="59"/>
      <c r="V60" s="59"/>
      <c r="W60" s="59"/>
      <c r="X60" s="63"/>
      <c r="Y60" s="60"/>
      <c r="Z60" s="64"/>
      <c r="AA60" s="64"/>
      <c r="AB60" s="62"/>
    </row>
    <row r="61" spans="1:28" s="7" customFormat="1" ht="12.75" x14ac:dyDescent="0.2">
      <c r="A61" s="106"/>
      <c r="B61" s="106"/>
      <c r="C61" s="106"/>
      <c r="D61" s="106"/>
      <c r="E61" s="106"/>
      <c r="F61" s="65"/>
      <c r="G61" s="65"/>
      <c r="H61" s="65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</row>
    <row r="62" spans="1:28" ht="14.45" customHeight="1" x14ac:dyDescent="0.25">
      <c r="A62" s="107"/>
      <c r="B62" s="108" t="s">
        <v>57</v>
      </c>
      <c r="C62" s="109"/>
      <c r="D62" s="109"/>
      <c r="E62" s="109"/>
      <c r="F62" s="80"/>
      <c r="G62" s="80"/>
      <c r="H62" s="80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</row>
    <row r="63" spans="1:28" x14ac:dyDescent="0.25">
      <c r="A63" s="107"/>
      <c r="B63" s="108" t="s">
        <v>58</v>
      </c>
      <c r="C63" s="107"/>
      <c r="D63" s="107"/>
      <c r="E63" s="107"/>
      <c r="F63" s="80"/>
      <c r="G63" s="80"/>
      <c r="H63" s="80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</row>
    <row r="64" spans="1:28" x14ac:dyDescent="0.25">
      <c r="A64" s="107"/>
      <c r="B64" s="107"/>
      <c r="C64" s="107"/>
      <c r="D64" s="107"/>
      <c r="E64" s="107"/>
      <c r="F64" s="80"/>
      <c r="G64" s="80"/>
      <c r="H64" s="80"/>
      <c r="I64" s="43"/>
      <c r="J64" s="43"/>
      <c r="K64" s="43"/>
      <c r="L64" s="43"/>
      <c r="M64" s="43"/>
      <c r="N64" s="43"/>
      <c r="O64" s="43"/>
      <c r="P64" s="43"/>
      <c r="Q64" s="43"/>
      <c r="R64" s="50"/>
      <c r="S64" s="43"/>
      <c r="T64" s="43"/>
      <c r="U64" s="43"/>
      <c r="V64" s="43"/>
      <c r="W64" s="43"/>
      <c r="X64" s="43"/>
      <c r="Y64" s="43"/>
      <c r="Z64" s="43"/>
      <c r="AA64" s="43"/>
      <c r="AB64" s="43"/>
    </row>
    <row r="65" spans="1:28" x14ac:dyDescent="0.25">
      <c r="A65" s="107"/>
      <c r="B65" s="107"/>
      <c r="C65" s="107"/>
      <c r="D65" s="107"/>
      <c r="E65" s="107"/>
      <c r="F65" s="80"/>
      <c r="G65" s="80"/>
      <c r="H65" s="80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</row>
    <row r="66" spans="1:28" x14ac:dyDescent="0.25">
      <c r="A66" s="83"/>
      <c r="B66" s="83"/>
      <c r="C66" s="83"/>
      <c r="D66" s="83"/>
      <c r="E66" s="8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</row>
    <row r="67" spans="1:28" x14ac:dyDescent="0.25">
      <c r="A67" s="84"/>
      <c r="B67" s="84"/>
      <c r="C67" s="84"/>
      <c r="D67" s="84"/>
      <c r="E67" s="84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</row>
  </sheetData>
  <mergeCells count="47">
    <mergeCell ref="D59:E59"/>
    <mergeCell ref="U11:W12"/>
    <mergeCell ref="U13:U14"/>
    <mergeCell ref="V13:V14"/>
    <mergeCell ref="W13:W14"/>
    <mergeCell ref="Q11:T11"/>
    <mergeCell ref="Q12:Q14"/>
    <mergeCell ref="R13:R14"/>
    <mergeCell ref="S13:S14"/>
    <mergeCell ref="T13:T14"/>
    <mergeCell ref="K1:L1"/>
    <mergeCell ref="C2:S2"/>
    <mergeCell ref="C3:S3"/>
    <mergeCell ref="C5:S5"/>
    <mergeCell ref="C7:S7"/>
    <mergeCell ref="C8:S8"/>
    <mergeCell ref="C4:S4"/>
    <mergeCell ref="G10:H13"/>
    <mergeCell ref="J12:L12"/>
    <mergeCell ref="I10:O10"/>
    <mergeCell ref="I11:L11"/>
    <mergeCell ref="I12:I14"/>
    <mergeCell ref="J13:J14"/>
    <mergeCell ref="K13:K14"/>
    <mergeCell ref="L13:L14"/>
    <mergeCell ref="M11:O12"/>
    <mergeCell ref="M13:M14"/>
    <mergeCell ref="N13:N14"/>
    <mergeCell ref="O13:O14"/>
    <mergeCell ref="P10:P14"/>
    <mergeCell ref="Q10:W10"/>
    <mergeCell ref="X10:AB10"/>
    <mergeCell ref="X11:Z12"/>
    <mergeCell ref="X13:X14"/>
    <mergeCell ref="Y13:Y14"/>
    <mergeCell ref="Z13:Z14"/>
    <mergeCell ref="AA11:AA14"/>
    <mergeCell ref="AB11:AB14"/>
    <mergeCell ref="A17:A56"/>
    <mergeCell ref="C16:F16"/>
    <mergeCell ref="F10:F14"/>
    <mergeCell ref="E10:E14"/>
    <mergeCell ref="D10:D14"/>
    <mergeCell ref="C10:C14"/>
    <mergeCell ref="B10:B14"/>
    <mergeCell ref="A10:A14"/>
    <mergeCell ref="B17:B56"/>
  </mergeCells>
  <pageMargins left="0.19685039370078741" right="0.19685039370078741" top="0.19685039370078741" bottom="0.19685039370078741" header="0" footer="0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Отчет МСУ инфра</vt:lpstr>
      <vt:lpstr>Отчет МСУ Переселен</vt:lpstr>
      <vt:lpstr>Отчет МСУ молод</vt:lpstr>
      <vt:lpstr>'Отчет МСУ инфра'!Заголовки_для_печати</vt:lpstr>
      <vt:lpstr>'Отчет МСУ молод'!Заголовки_для_печати</vt:lpstr>
      <vt:lpstr>'Отчет МСУ Переселен'!Заголовки_для_печати</vt:lpstr>
      <vt:lpstr>'Отчет МСУ инфра'!Область_печати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</dc:creator>
  <cp:lastModifiedBy>Набокина Анастасия Викторовна</cp:lastModifiedBy>
  <cp:lastPrinted>2024-04-18T03:56:41Z</cp:lastPrinted>
  <dcterms:created xsi:type="dcterms:W3CDTF">2018-03-01T07:14:12Z</dcterms:created>
  <dcterms:modified xsi:type="dcterms:W3CDTF">2024-07-17T09:18:00Z</dcterms:modified>
</cp:coreProperties>
</file>