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 activeTab="1"/>
  </bookViews>
  <sheets>
    <sheet name="прил 4" sheetId="1" r:id="rId1"/>
    <sheet name="прил 5" sheetId="2" r:id="rId2"/>
  </sheets>
  <definedNames>
    <definedName name="_xlnm.Print_Area" localSheetId="0">'прил 4'!$A$1:$O$34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I27" i="1" l="1"/>
  <c r="F9" i="1" l="1"/>
  <c r="E8" i="2"/>
  <c r="F8" i="2" l="1"/>
  <c r="F11" i="1" l="1"/>
  <c r="F10" i="1"/>
  <c r="F8" i="1" s="1"/>
  <c r="G9" i="1"/>
  <c r="G22" i="1"/>
  <c r="G14" i="1"/>
  <c r="F12" i="1" l="1"/>
  <c r="G12" i="1"/>
  <c r="H12" i="1"/>
  <c r="I12" i="1"/>
  <c r="J12" i="1"/>
  <c r="K12" i="1"/>
  <c r="L12" i="1"/>
  <c r="M12" i="1"/>
  <c r="N13" i="1"/>
  <c r="F14" i="1"/>
  <c r="H14" i="1"/>
  <c r="G19" i="2" s="1"/>
  <c r="I14" i="1"/>
  <c r="J14" i="1"/>
  <c r="K14" i="1"/>
  <c r="L14" i="1"/>
  <c r="M14" i="1"/>
  <c r="N15" i="1"/>
  <c r="N16" i="1"/>
  <c r="N17" i="1"/>
  <c r="N18" i="1"/>
  <c r="N19" i="1"/>
  <c r="F22" i="1"/>
  <c r="H22" i="1"/>
  <c r="I22" i="1"/>
  <c r="J22" i="1"/>
  <c r="K22" i="1"/>
  <c r="L22" i="1"/>
  <c r="M22" i="1"/>
  <c r="N23" i="1"/>
  <c r="N24" i="1"/>
  <c r="N26" i="1"/>
  <c r="F27" i="1"/>
  <c r="G27" i="1"/>
  <c r="H27" i="1"/>
  <c r="J27" i="1"/>
  <c r="K27" i="1"/>
  <c r="L27" i="1"/>
  <c r="M27" i="1"/>
  <c r="N28" i="1"/>
  <c r="N29" i="1"/>
  <c r="N30" i="1"/>
  <c r="N31" i="1"/>
  <c r="N32" i="1"/>
  <c r="N22" i="1" l="1"/>
  <c r="N27" i="1"/>
  <c r="N14" i="1"/>
  <c r="N12" i="1"/>
  <c r="G10" i="1"/>
  <c r="H19" i="2" l="1"/>
  <c r="I19" i="2"/>
  <c r="J19" i="2"/>
  <c r="K19" i="2"/>
  <c r="L19" i="2"/>
  <c r="E19" i="2"/>
  <c r="G24" i="2"/>
  <c r="H24" i="2"/>
  <c r="I24" i="2"/>
  <c r="J24" i="2"/>
  <c r="K24" i="2"/>
  <c r="L24" i="2"/>
  <c r="H9" i="1" l="1"/>
  <c r="I9" i="1"/>
  <c r="J9" i="1"/>
  <c r="K9" i="1"/>
  <c r="L9" i="1"/>
  <c r="M9" i="1"/>
  <c r="G22" i="2" l="1"/>
  <c r="H22" i="2"/>
  <c r="I22" i="2"/>
  <c r="K22" i="2"/>
  <c r="L22" i="2"/>
  <c r="F22" i="2"/>
  <c r="J22" i="2"/>
  <c r="F12" i="2"/>
  <c r="G12" i="2"/>
  <c r="H12" i="2"/>
  <c r="I12" i="2"/>
  <c r="J12" i="2"/>
  <c r="K12" i="2"/>
  <c r="L12" i="2"/>
  <c r="E12" i="2"/>
  <c r="F11" i="2"/>
  <c r="G11" i="2"/>
  <c r="H11" i="2"/>
  <c r="I11" i="2"/>
  <c r="J11" i="2"/>
  <c r="K11" i="2"/>
  <c r="L11" i="2"/>
  <c r="E11" i="2"/>
  <c r="F10" i="2"/>
  <c r="G10" i="2"/>
  <c r="H10" i="2"/>
  <c r="I10" i="2"/>
  <c r="J10" i="2"/>
  <c r="K10" i="2"/>
  <c r="L10" i="2"/>
  <c r="E10" i="2"/>
  <c r="M13" i="2"/>
  <c r="M14" i="2"/>
  <c r="M15" i="2"/>
  <c r="M16" i="2"/>
  <c r="M18" i="2"/>
  <c r="M20" i="2"/>
  <c r="M21" i="2"/>
  <c r="M23" i="2"/>
  <c r="M25" i="2"/>
  <c r="M26" i="2"/>
  <c r="M28" i="2"/>
  <c r="M30" i="2"/>
  <c r="M31" i="2"/>
  <c r="G8" i="2"/>
  <c r="H8" i="2"/>
  <c r="I8" i="2"/>
  <c r="J8" i="2"/>
  <c r="K8" i="2"/>
  <c r="L8" i="2"/>
  <c r="M8" i="2"/>
  <c r="J29" i="2" l="1"/>
  <c r="J27" i="2" s="1"/>
  <c r="M24" i="2"/>
  <c r="M22" i="2"/>
  <c r="M12" i="2"/>
  <c r="M11" i="2"/>
  <c r="M10" i="2"/>
  <c r="H29" i="2"/>
  <c r="H27" i="2" s="1"/>
  <c r="F29" i="2"/>
  <c r="G29" i="2"/>
  <c r="I29" i="2"/>
  <c r="I27" i="2" s="1"/>
  <c r="F17" i="2"/>
  <c r="L17" i="2"/>
  <c r="G11" i="1"/>
  <c r="H11" i="1"/>
  <c r="I11" i="1"/>
  <c r="J11" i="1"/>
  <c r="K11" i="1"/>
  <c r="L11" i="1"/>
  <c r="H10" i="1"/>
  <c r="I10" i="1"/>
  <c r="J10" i="1"/>
  <c r="K10" i="1"/>
  <c r="L10" i="1"/>
  <c r="M10" i="1"/>
  <c r="J8" i="1" l="1"/>
  <c r="I8" i="1"/>
  <c r="L8" i="1"/>
  <c r="K8" i="1"/>
  <c r="H8" i="1"/>
  <c r="G8" i="1"/>
  <c r="K29" i="2"/>
  <c r="K27" i="2" s="1"/>
  <c r="G9" i="2"/>
  <c r="G7" i="2" s="1"/>
  <c r="G27" i="2"/>
  <c r="F9" i="2"/>
  <c r="F7" i="2" s="1"/>
  <c r="F27" i="2"/>
  <c r="E29" i="2"/>
  <c r="J17" i="2"/>
  <c r="J9" i="2"/>
  <c r="J7" i="2" s="1"/>
  <c r="K17" i="2"/>
  <c r="I9" i="2"/>
  <c r="I7" i="2" s="1"/>
  <c r="I17" i="2"/>
  <c r="H17" i="2"/>
  <c r="H9" i="2"/>
  <c r="H7" i="2" s="1"/>
  <c r="G17" i="2"/>
  <c r="M19" i="2"/>
  <c r="E17" i="2"/>
  <c r="N10" i="1"/>
  <c r="N9" i="1"/>
  <c r="E9" i="2" l="1"/>
  <c r="E7" i="2" s="1"/>
  <c r="E27" i="2"/>
  <c r="L29" i="2"/>
  <c r="M11" i="1"/>
  <c r="K9" i="2"/>
  <c r="K7" i="2" s="1"/>
  <c r="M17" i="2"/>
  <c r="M8" i="1" l="1"/>
  <c r="N8" i="1" s="1"/>
  <c r="N11" i="1"/>
  <c r="L27" i="2"/>
  <c r="M27" i="2" s="1"/>
  <c r="L9" i="2"/>
  <c r="L7" i="2" s="1"/>
  <c r="M7" i="2" s="1"/>
  <c r="M29" i="2"/>
  <c r="M9" i="2" l="1"/>
</calcChain>
</file>

<file path=xl/sharedStrings.xml><?xml version="1.0" encoding="utf-8"?>
<sst xmlns="http://schemas.openxmlformats.org/spreadsheetml/2006/main" count="97" uniqueCount="53">
  <si>
    <t>Наименование государственной программы, структурного элемента государственной программы</t>
  </si>
  <si>
    <t>Главный распорядитель бюджетных средств (ответственный исполнитель, соисполнитель, участник)</t>
  </si>
  <si>
    <t>Код бюджетной классификации</t>
  </si>
  <si>
    <t>Объем финансового обеспечения по годам реализации (тыс. рублей)</t>
  </si>
  <si>
    <t>Всего</t>
  </si>
  <si>
    <t>Связь с иными государственными программами Оренбургской области</t>
  </si>
  <si>
    <t>ГРБС</t>
  </si>
  <si>
    <t>ЦСР</t>
  </si>
  <si>
    <t>Государственная программа «Обеспечение качественными услугами жилищно-коммунального хозяйства населения Оренбургской области»</t>
  </si>
  <si>
    <t xml:space="preserve">государственная жилищная инспекция по Оренбургской области
(далее – ГЖИ по Оренбургской области)
</t>
  </si>
  <si>
    <t>департамент Оренбургской области по ценам и регулированию тарифов (далее - департамент по ценам)</t>
  </si>
  <si>
    <t xml:space="preserve">(всего),
в том числе:
</t>
  </si>
  <si>
    <t xml:space="preserve">минстрой </t>
  </si>
  <si>
    <t>Региональный проект «Чистая вода»</t>
  </si>
  <si>
    <t>минстрой</t>
  </si>
  <si>
    <t>ГЖИ по Оренбургской области</t>
  </si>
  <si>
    <t>департамент по ценам</t>
  </si>
  <si>
    <t>Х</t>
  </si>
  <si>
    <t>05 4 01 80010</t>
  </si>
  <si>
    <t>05 4 01 80450</t>
  </si>
  <si>
    <t>05 4 01 81640</t>
  </si>
  <si>
    <t>05 4 02 92260</t>
  </si>
  <si>
    <t>05 4 02 95250</t>
  </si>
  <si>
    <t>05 4 02 10020</t>
  </si>
  <si>
    <t>05 4 03 90780</t>
  </si>
  <si>
    <t>05 4 03 92890</t>
  </si>
  <si>
    <t>05 4 03 10020</t>
  </si>
  <si>
    <t>05 4 03 80420</t>
  </si>
  <si>
    <t xml:space="preserve">
министерство строительства, жилищно-коммунального, дорожного хозяйства и транспорта Оренбургской области
(далее - минстрой)
</t>
  </si>
  <si>
    <t>всего, в том числе:</t>
  </si>
  <si>
    <t>05 1 F5 52430</t>
  </si>
  <si>
    <t>N п/п</t>
  </si>
  <si>
    <t>Источник финансового обеспечения</t>
  </si>
  <si>
    <t>Связь с иными государстве-нными программами Оренбургской области</t>
  </si>
  <si>
    <t>всего</t>
  </si>
  <si>
    <t>федеральный бюджет</t>
  </si>
  <si>
    <t>областной бюджет</t>
  </si>
  <si>
    <t>государственные внебюджетные фонды</t>
  </si>
  <si>
    <t>внебюджетные источники</t>
  </si>
  <si>
    <t>Комплекс процессных мероприятий «Модернизация объектов коммунальной инфраструктуры Оренбургской области»</t>
  </si>
  <si>
    <t>Комплекс процессных мероприятий «Организация капитального ремонта общего имущества многоквартирных домов»</t>
  </si>
  <si>
    <t>Комплекс процессных мероприятий «Тарифное регулирование»</t>
  </si>
  <si>
    <t>Комплекс процессных мероприятий «Модернизация объектов коммунальной инфраструкту-ры Оренбургской области»</t>
  </si>
  <si>
    <t>05 4 0109605</t>
  </si>
  <si>
    <t>05 4 0109505</t>
  </si>
  <si>
    <t xml:space="preserve">Приложение № 4
к протоколу заседания
управляющего совета
к государственной программе
«Обеспечение качественными 
услугами жилищно-коммунального
хозяйства населения Оренбургской 
области» 
от _____________ №_______ 
</t>
  </si>
  <si>
    <t>Информация о бюджетных ассигнованиях на реализацию государственной программы</t>
  </si>
  <si>
    <t xml:space="preserve">Приложение № 5
к протоколу заседания
управляющего совета
к государственной программе
 «Обеспечение качественными 
услугами жилищно-коммунального
хозяйства населения Оренбургской 
области»          
от _____________ №_______ 
</t>
  </si>
  <si>
    <t>Информация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финансовом обеспечении государственной программы за счет средств областного бюджета, средств государственных внебюджетных фондов и прогнозная оценка привлекаемых средств на реализацию государственной программы</t>
  </si>
  <si>
    <t>054015П010</t>
  </si>
  <si>
    <t>05401R6170</t>
  </si>
  <si>
    <t>05402R6130</t>
  </si>
  <si>
    <t>05 4 03 94530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</si>
</sst>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" fontId="3" fillId="0" borderId="0" xfId="0" applyNumberFormat="1" applyFont="1"/>
    <xf numFmtId="0" fontId="3" fillId="3" borderId="0" xfId="0" applyFont="1" applyFill="1"/>
    <xf numFmtId="0" fontId="0" fillId="3" borderId="0" xfId="0" applyFill="1"/>
    <xf numFmtId="1" fontId="4" fillId="3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top" wrapText="1"/>
    </xf>
    <xf numFmtId="4" fontId="4" fillId="0" borderId="7" xfId="0" applyNumberFormat="1" applyFont="1" applyBorder="1" applyAlignment="1">
      <alignment horizontal="center" vertical="top" wrapText="1"/>
    </xf>
    <xf numFmtId="4" fontId="4" fillId="0" borderId="6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wrapText="1"/>
    </xf>
    <xf numFmtId="4" fontId="4" fillId="0" borderId="6" xfId="0" applyNumberFormat="1" applyFont="1" applyBorder="1" applyAlignment="1">
      <alignment horizontal="center" wrapText="1"/>
    </xf>
    <xf numFmtId="4" fontId="4" fillId="0" borderId="7" xfId="0" applyNumberFormat="1" applyFont="1" applyBorder="1" applyAlignment="1">
      <alignment horizontal="center" wrapText="1"/>
    </xf>
    <xf numFmtId="0" fontId="4" fillId="3" borderId="0" xfId="0" applyFont="1" applyFill="1" applyAlignment="1">
      <alignment horizontal="left" wrapText="1"/>
    </xf>
    <xf numFmtId="0" fontId="4" fillId="0" borderId="0" xfId="0" applyFont="1" applyAlignment="1">
      <alignment horizontal="center"/>
    </xf>
    <xf numFmtId="4" fontId="4" fillId="3" borderId="5" xfId="0" applyNumberFormat="1" applyFont="1" applyFill="1" applyBorder="1" applyAlignment="1">
      <alignment horizontal="center" wrapText="1"/>
    </xf>
    <xf numFmtId="4" fontId="4" fillId="3" borderId="6" xfId="0" applyNumberFormat="1" applyFont="1" applyFill="1" applyBorder="1" applyAlignment="1">
      <alignment horizont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view="pageBreakPreview" zoomScale="40" zoomScaleNormal="60" zoomScaleSheetLayoutView="40" workbookViewId="0">
      <selection activeCell="E16" sqref="E16"/>
    </sheetView>
  </sheetViews>
  <sheetFormatPr defaultRowHeight="15" x14ac:dyDescent="0.25"/>
  <cols>
    <col min="1" max="1" width="9.28515625" bestFit="1" customWidth="1"/>
    <col min="2" max="2" width="27.28515625" customWidth="1"/>
    <col min="3" max="3" width="30.7109375" customWidth="1"/>
    <col min="4" max="4" width="14.5703125" style="1" customWidth="1"/>
    <col min="5" max="5" width="28.42578125" customWidth="1"/>
    <col min="6" max="6" width="22.28515625" customWidth="1"/>
    <col min="7" max="7" width="21.85546875" style="14" customWidth="1"/>
    <col min="8" max="8" width="23.28515625" style="14" customWidth="1"/>
    <col min="9" max="9" width="23.7109375" style="14" customWidth="1"/>
    <col min="10" max="10" width="22.5703125" style="14" customWidth="1"/>
    <col min="11" max="13" width="23.140625" style="14" customWidth="1"/>
    <col min="14" max="14" width="23" style="14" customWidth="1"/>
    <col min="15" max="15" width="29.5703125" style="14" customWidth="1"/>
    <col min="16" max="18" width="9.140625" style="14"/>
  </cols>
  <sheetData>
    <row r="1" spans="1:18" s="11" customFormat="1" ht="237.75" customHeight="1" x14ac:dyDescent="0.35">
      <c r="D1" s="12"/>
      <c r="G1" s="13"/>
      <c r="H1" s="13"/>
      <c r="I1" s="13"/>
      <c r="J1" s="13"/>
      <c r="K1" s="13"/>
      <c r="L1" s="40" t="s">
        <v>45</v>
      </c>
      <c r="M1" s="40"/>
      <c r="N1" s="40"/>
      <c r="O1" s="40"/>
      <c r="P1" s="13"/>
      <c r="Q1" s="13"/>
      <c r="R1" s="13"/>
    </row>
    <row r="2" spans="1:18" s="11" customFormat="1" ht="23.25" x14ac:dyDescent="0.35">
      <c r="A2" s="41" t="s">
        <v>46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13"/>
      <c r="Q2" s="13"/>
      <c r="R2" s="13"/>
    </row>
    <row r="3" spans="1:18" s="11" customFormat="1" ht="23.25" x14ac:dyDescent="0.35">
      <c r="D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11" customFormat="1" ht="23.25" x14ac:dyDescent="0.35">
      <c r="D4" s="1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s="11" customFormat="1" ht="77.25" customHeight="1" x14ac:dyDescent="0.35">
      <c r="A5" s="37"/>
      <c r="B5" s="37" t="s">
        <v>0</v>
      </c>
      <c r="C5" s="37" t="s">
        <v>1</v>
      </c>
      <c r="D5" s="44" t="s">
        <v>2</v>
      </c>
      <c r="E5" s="45"/>
      <c r="F5" s="44" t="s">
        <v>3</v>
      </c>
      <c r="G5" s="46"/>
      <c r="H5" s="46"/>
      <c r="I5" s="46"/>
      <c r="J5" s="46"/>
      <c r="K5" s="46"/>
      <c r="L5" s="46"/>
      <c r="M5" s="46"/>
      <c r="N5" s="45"/>
      <c r="O5" s="42" t="s">
        <v>5</v>
      </c>
      <c r="P5" s="13"/>
      <c r="Q5" s="13"/>
      <c r="R5" s="13"/>
    </row>
    <row r="6" spans="1:18" s="11" customFormat="1" ht="40.5" customHeight="1" x14ac:dyDescent="0.35">
      <c r="A6" s="38"/>
      <c r="B6" s="38"/>
      <c r="C6" s="38"/>
      <c r="D6" s="16" t="s">
        <v>6</v>
      </c>
      <c r="E6" s="17" t="s">
        <v>7</v>
      </c>
      <c r="F6" s="15">
        <v>2023</v>
      </c>
      <c r="G6" s="15">
        <v>2024</v>
      </c>
      <c r="H6" s="15">
        <v>2025</v>
      </c>
      <c r="I6" s="15">
        <v>2026</v>
      </c>
      <c r="J6" s="15">
        <v>2027</v>
      </c>
      <c r="K6" s="15">
        <v>2028</v>
      </c>
      <c r="L6" s="15">
        <v>2029</v>
      </c>
      <c r="M6" s="15">
        <v>2030</v>
      </c>
      <c r="N6" s="22" t="s">
        <v>4</v>
      </c>
      <c r="O6" s="43"/>
      <c r="P6" s="13"/>
      <c r="Q6" s="13"/>
      <c r="R6" s="13"/>
    </row>
    <row r="7" spans="1:18" s="11" customFormat="1" ht="23.25" x14ac:dyDescent="0.3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3"/>
      <c r="Q7" s="13"/>
      <c r="R7" s="13"/>
    </row>
    <row r="8" spans="1:18" s="11" customFormat="1" ht="52.5" customHeight="1" x14ac:dyDescent="0.35">
      <c r="A8" s="34">
        <v>1</v>
      </c>
      <c r="B8" s="31" t="s">
        <v>8</v>
      </c>
      <c r="C8" s="17" t="s">
        <v>29</v>
      </c>
      <c r="D8" s="16" t="s">
        <v>17</v>
      </c>
      <c r="E8" s="17" t="s">
        <v>17</v>
      </c>
      <c r="F8" s="25">
        <f>F9+F10+F11</f>
        <v>1666139.1000000003</v>
      </c>
      <c r="G8" s="25">
        <f>G9+G10+G11</f>
        <v>3834822.0999999996</v>
      </c>
      <c r="H8" s="25">
        <f t="shared" ref="H8:M8" si="0">H9+H10+H11</f>
        <v>1176976.7</v>
      </c>
      <c r="I8" s="25">
        <f t="shared" si="0"/>
        <v>1176976.7</v>
      </c>
      <c r="J8" s="25">
        <f t="shared" si="0"/>
        <v>1176976.7</v>
      </c>
      <c r="K8" s="25">
        <f t="shared" si="0"/>
        <v>1176976.7</v>
      </c>
      <c r="L8" s="25">
        <f t="shared" si="0"/>
        <v>1176976.7</v>
      </c>
      <c r="M8" s="25">
        <f t="shared" si="0"/>
        <v>1176976.7</v>
      </c>
      <c r="N8" s="25">
        <f>SUM(F8:M8)</f>
        <v>12562821.399999999</v>
      </c>
      <c r="O8" s="30"/>
      <c r="P8" s="13"/>
      <c r="Q8" s="13"/>
      <c r="R8" s="13"/>
    </row>
    <row r="9" spans="1:18" s="11" customFormat="1" ht="276" customHeight="1" x14ac:dyDescent="0.35">
      <c r="A9" s="35"/>
      <c r="B9" s="33"/>
      <c r="C9" s="17" t="s">
        <v>28</v>
      </c>
      <c r="D9" s="16">
        <v>851</v>
      </c>
      <c r="E9" s="17" t="s">
        <v>17</v>
      </c>
      <c r="F9" s="18">
        <f>F13+F15+F16+F17+F23+F24+F28+F29+F18+F19+F20+F21+F25</f>
        <v>1472889.7000000004</v>
      </c>
      <c r="G9" s="18">
        <f>G13+G15+G16+G17+G23+G24+G28+G29+G18+G19+G20+G21+G25</f>
        <v>3701371.9</v>
      </c>
      <c r="H9" s="18">
        <f t="shared" ref="H9:M9" si="1">H13+H15+H16+H17+H23+H24+H28+H29+H18+H19</f>
        <v>1043221.1</v>
      </c>
      <c r="I9" s="18">
        <f t="shared" si="1"/>
        <v>1043221.1</v>
      </c>
      <c r="J9" s="18">
        <f t="shared" si="1"/>
        <v>1043221.1</v>
      </c>
      <c r="K9" s="18">
        <f t="shared" si="1"/>
        <v>1043221.1</v>
      </c>
      <c r="L9" s="18">
        <f t="shared" si="1"/>
        <v>1043221.1</v>
      </c>
      <c r="M9" s="18">
        <f t="shared" si="1"/>
        <v>1043221.1</v>
      </c>
      <c r="N9" s="18">
        <f>SUM(F9:M9)</f>
        <v>11433588.199999999</v>
      </c>
      <c r="O9" s="30"/>
      <c r="P9" s="13"/>
      <c r="Q9" s="13"/>
      <c r="R9" s="13"/>
    </row>
    <row r="10" spans="1:18" s="11" customFormat="1" ht="209.25" x14ac:dyDescent="0.35">
      <c r="A10" s="35"/>
      <c r="B10" s="33"/>
      <c r="C10" s="23" t="s">
        <v>9</v>
      </c>
      <c r="D10" s="16">
        <v>854</v>
      </c>
      <c r="E10" s="17" t="s">
        <v>17</v>
      </c>
      <c r="F10" s="25">
        <f t="shared" ref="F10:M10" si="2">F26</f>
        <v>79957</v>
      </c>
      <c r="G10" s="25">
        <f t="shared" si="2"/>
        <v>89152.3</v>
      </c>
      <c r="H10" s="25">
        <f t="shared" si="2"/>
        <v>89257.7</v>
      </c>
      <c r="I10" s="25">
        <f t="shared" si="2"/>
        <v>89257.7</v>
      </c>
      <c r="J10" s="25">
        <f t="shared" si="2"/>
        <v>89257.7</v>
      </c>
      <c r="K10" s="25">
        <f t="shared" si="2"/>
        <v>89257.7</v>
      </c>
      <c r="L10" s="25">
        <f t="shared" si="2"/>
        <v>89257.7</v>
      </c>
      <c r="M10" s="25">
        <f t="shared" si="2"/>
        <v>89257.7</v>
      </c>
      <c r="N10" s="25">
        <f t="shared" ref="N10:N32" si="3">SUM(F10:M10)</f>
        <v>704655.49999999988</v>
      </c>
      <c r="O10" s="30"/>
      <c r="P10" s="13"/>
      <c r="Q10" s="13"/>
      <c r="R10" s="13"/>
    </row>
    <row r="11" spans="1:18" s="11" customFormat="1" ht="162.75" x14ac:dyDescent="0.35">
      <c r="A11" s="36"/>
      <c r="B11" s="32"/>
      <c r="C11" s="23" t="s">
        <v>10</v>
      </c>
      <c r="D11" s="16">
        <v>847</v>
      </c>
      <c r="E11" s="17" t="s">
        <v>17</v>
      </c>
      <c r="F11" s="25">
        <f>F30+F31+F32</f>
        <v>113292.4</v>
      </c>
      <c r="G11" s="25">
        <f t="shared" ref="G11:M11" si="4">G30+G31+G32</f>
        <v>44297.9</v>
      </c>
      <c r="H11" s="25">
        <f t="shared" si="4"/>
        <v>44497.9</v>
      </c>
      <c r="I11" s="25">
        <f t="shared" si="4"/>
        <v>44497.9</v>
      </c>
      <c r="J11" s="25">
        <f t="shared" si="4"/>
        <v>44497.9</v>
      </c>
      <c r="K11" s="25">
        <f t="shared" si="4"/>
        <v>44497.9</v>
      </c>
      <c r="L11" s="25">
        <f t="shared" si="4"/>
        <v>44497.9</v>
      </c>
      <c r="M11" s="25">
        <f t="shared" si="4"/>
        <v>44497.9</v>
      </c>
      <c r="N11" s="25">
        <f t="shared" si="3"/>
        <v>424577.70000000007</v>
      </c>
      <c r="O11" s="30"/>
      <c r="P11" s="13"/>
      <c r="Q11" s="13"/>
      <c r="R11" s="13"/>
    </row>
    <row r="12" spans="1:18" s="11" customFormat="1" ht="69.75" x14ac:dyDescent="0.35">
      <c r="A12" s="37"/>
      <c r="B12" s="31" t="s">
        <v>13</v>
      </c>
      <c r="C12" s="23" t="s">
        <v>11</v>
      </c>
      <c r="D12" s="16" t="s">
        <v>17</v>
      </c>
      <c r="E12" s="17" t="s">
        <v>17</v>
      </c>
      <c r="F12" s="24">
        <f>F13</f>
        <v>189897.7</v>
      </c>
      <c r="G12" s="25">
        <f t="shared" ref="G12:M12" si="5">G13</f>
        <v>135985.29999999999</v>
      </c>
      <c r="H12" s="25">
        <f t="shared" si="5"/>
        <v>0</v>
      </c>
      <c r="I12" s="25">
        <f t="shared" si="5"/>
        <v>0</v>
      </c>
      <c r="J12" s="25">
        <f t="shared" si="5"/>
        <v>0</v>
      </c>
      <c r="K12" s="25">
        <f t="shared" si="5"/>
        <v>0</v>
      </c>
      <c r="L12" s="25">
        <f t="shared" si="5"/>
        <v>0</v>
      </c>
      <c r="M12" s="25">
        <f t="shared" si="5"/>
        <v>0</v>
      </c>
      <c r="N12" s="25">
        <f t="shared" si="3"/>
        <v>325883</v>
      </c>
      <c r="O12" s="30"/>
      <c r="P12" s="13"/>
      <c r="Q12" s="13"/>
      <c r="R12" s="13"/>
    </row>
    <row r="13" spans="1:18" s="11" customFormat="1" ht="46.5" x14ac:dyDescent="0.35">
      <c r="A13" s="38"/>
      <c r="B13" s="32"/>
      <c r="C13" s="23" t="s">
        <v>12</v>
      </c>
      <c r="D13" s="16">
        <v>851</v>
      </c>
      <c r="E13" s="17" t="s">
        <v>30</v>
      </c>
      <c r="F13" s="17">
        <v>189897.7</v>
      </c>
      <c r="G13" s="22">
        <v>135985.29999999999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5">
        <f t="shared" si="3"/>
        <v>325883</v>
      </c>
      <c r="O13" s="30"/>
      <c r="P13" s="13"/>
      <c r="Q13" s="13"/>
      <c r="R13" s="13"/>
    </row>
    <row r="14" spans="1:18" s="11" customFormat="1" ht="168.75" customHeight="1" x14ac:dyDescent="0.35">
      <c r="A14" s="37"/>
      <c r="B14" s="31" t="s">
        <v>42</v>
      </c>
      <c r="C14" s="17" t="s">
        <v>11</v>
      </c>
      <c r="D14" s="16" t="s">
        <v>17</v>
      </c>
      <c r="E14" s="17" t="s">
        <v>17</v>
      </c>
      <c r="F14" s="24">
        <f>F15+F16+F17+F18+F19</f>
        <v>767571.39999999991</v>
      </c>
      <c r="G14" s="25">
        <f>G15+G16+G17+G18+G19+G20+G21</f>
        <v>2973722.8</v>
      </c>
      <c r="H14" s="25">
        <f t="shared" ref="H14:M14" si="6">H15+H16+H17+H18+H19</f>
        <v>555000</v>
      </c>
      <c r="I14" s="25">
        <f t="shared" si="6"/>
        <v>555000</v>
      </c>
      <c r="J14" s="25">
        <f t="shared" si="6"/>
        <v>555000</v>
      </c>
      <c r="K14" s="25">
        <f t="shared" si="6"/>
        <v>555000</v>
      </c>
      <c r="L14" s="25">
        <f t="shared" si="6"/>
        <v>555000</v>
      </c>
      <c r="M14" s="25">
        <f t="shared" si="6"/>
        <v>555000</v>
      </c>
      <c r="N14" s="25">
        <f t="shared" si="3"/>
        <v>7071294.1999999993</v>
      </c>
      <c r="O14" s="30"/>
      <c r="P14" s="13"/>
      <c r="Q14" s="13"/>
      <c r="R14" s="13"/>
    </row>
    <row r="15" spans="1:18" s="11" customFormat="1" ht="46.5" x14ac:dyDescent="0.35">
      <c r="A15" s="39"/>
      <c r="B15" s="33"/>
      <c r="C15" s="31" t="s">
        <v>14</v>
      </c>
      <c r="D15" s="16">
        <v>851</v>
      </c>
      <c r="E15" s="23" t="s">
        <v>18</v>
      </c>
      <c r="F15" s="17">
        <v>89915</v>
      </c>
      <c r="G15" s="22">
        <v>105989.1</v>
      </c>
      <c r="H15" s="22">
        <v>173698.3</v>
      </c>
      <c r="I15" s="22">
        <v>179835.2</v>
      </c>
      <c r="J15" s="22">
        <v>179835.2</v>
      </c>
      <c r="K15" s="22">
        <v>179835.2</v>
      </c>
      <c r="L15" s="22">
        <v>179835.2</v>
      </c>
      <c r="M15" s="22">
        <v>179835.2</v>
      </c>
      <c r="N15" s="25">
        <f t="shared" si="3"/>
        <v>1268778.3999999999</v>
      </c>
      <c r="O15" s="30"/>
      <c r="P15" s="13"/>
      <c r="Q15" s="13"/>
      <c r="R15" s="13"/>
    </row>
    <row r="16" spans="1:18" s="11" customFormat="1" ht="46.5" x14ac:dyDescent="0.35">
      <c r="A16" s="39"/>
      <c r="B16" s="33"/>
      <c r="C16" s="33"/>
      <c r="D16" s="16">
        <v>851</v>
      </c>
      <c r="E16" s="23" t="s">
        <v>19</v>
      </c>
      <c r="F16" s="22">
        <v>287729.40000000002</v>
      </c>
      <c r="G16" s="22">
        <v>406333.7</v>
      </c>
      <c r="H16" s="22">
        <v>381301.7</v>
      </c>
      <c r="I16" s="22">
        <v>375164.8</v>
      </c>
      <c r="J16" s="22">
        <v>375164.8</v>
      </c>
      <c r="K16" s="22">
        <v>375164.8</v>
      </c>
      <c r="L16" s="22">
        <v>375164.8</v>
      </c>
      <c r="M16" s="22">
        <v>375164.8</v>
      </c>
      <c r="N16" s="25">
        <f t="shared" si="3"/>
        <v>2951188.8</v>
      </c>
      <c r="O16" s="30"/>
      <c r="P16" s="13"/>
      <c r="Q16" s="13"/>
      <c r="R16" s="13"/>
    </row>
    <row r="17" spans="1:18" s="11" customFormat="1" ht="46.5" x14ac:dyDescent="0.35">
      <c r="A17" s="39"/>
      <c r="B17" s="33"/>
      <c r="C17" s="33"/>
      <c r="D17" s="16">
        <v>851</v>
      </c>
      <c r="E17" s="23" t="s">
        <v>20</v>
      </c>
      <c r="F17" s="22">
        <v>185682.3</v>
      </c>
      <c r="G17" s="22">
        <v>0</v>
      </c>
      <c r="H17" s="22">
        <v>0</v>
      </c>
      <c r="I17" s="22"/>
      <c r="J17" s="22"/>
      <c r="K17" s="22"/>
      <c r="L17" s="22"/>
      <c r="M17" s="22"/>
      <c r="N17" s="25">
        <f t="shared" si="3"/>
        <v>185682.3</v>
      </c>
      <c r="O17" s="30"/>
      <c r="P17" s="13"/>
      <c r="Q17" s="13"/>
      <c r="R17" s="13"/>
    </row>
    <row r="18" spans="1:18" s="11" customFormat="1" ht="46.5" x14ac:dyDescent="0.35">
      <c r="A18" s="39"/>
      <c r="B18" s="33"/>
      <c r="C18" s="33"/>
      <c r="D18" s="15">
        <v>851</v>
      </c>
      <c r="E18" s="51" t="s">
        <v>43</v>
      </c>
      <c r="F18" s="22">
        <v>57844.7</v>
      </c>
      <c r="G18" s="22">
        <v>3200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5">
        <f t="shared" si="3"/>
        <v>61044.7</v>
      </c>
      <c r="O18" s="30"/>
      <c r="P18" s="13"/>
      <c r="Q18" s="13"/>
      <c r="R18" s="13"/>
    </row>
    <row r="19" spans="1:18" s="11" customFormat="1" ht="46.5" x14ac:dyDescent="0.35">
      <c r="A19" s="39"/>
      <c r="B19" s="33"/>
      <c r="C19" s="33"/>
      <c r="D19" s="15">
        <v>851</v>
      </c>
      <c r="E19" s="51" t="s">
        <v>44</v>
      </c>
      <c r="F19" s="22">
        <v>146400</v>
      </c>
      <c r="G19" s="22">
        <v>8200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5">
        <f>SUM(F19:M19)</f>
        <v>154600</v>
      </c>
      <c r="O19" s="30"/>
      <c r="P19" s="13"/>
      <c r="Q19" s="13"/>
      <c r="R19" s="13"/>
    </row>
    <row r="20" spans="1:18" s="11" customFormat="1" ht="23.25" x14ac:dyDescent="0.35">
      <c r="A20" s="39"/>
      <c r="B20" s="33"/>
      <c r="C20" s="33"/>
      <c r="D20" s="28">
        <v>851</v>
      </c>
      <c r="E20" s="19" t="s">
        <v>49</v>
      </c>
      <c r="F20" s="20">
        <v>0</v>
      </c>
      <c r="G20" s="20">
        <v>1000000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6">
        <v>1000000</v>
      </c>
      <c r="O20" s="30"/>
      <c r="P20" s="13"/>
      <c r="Q20" s="13"/>
      <c r="R20" s="13"/>
    </row>
    <row r="21" spans="1:18" s="11" customFormat="1" ht="46.5" x14ac:dyDescent="0.35">
      <c r="A21" s="38"/>
      <c r="B21" s="32"/>
      <c r="C21" s="32"/>
      <c r="D21" s="28">
        <v>851</v>
      </c>
      <c r="E21" s="21" t="s">
        <v>50</v>
      </c>
      <c r="F21" s="22">
        <v>0</v>
      </c>
      <c r="G21" s="20">
        <v>1450000</v>
      </c>
      <c r="H21" s="27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5">
        <v>1450000</v>
      </c>
      <c r="O21" s="30"/>
      <c r="P21" s="13"/>
      <c r="Q21" s="13"/>
      <c r="R21" s="13"/>
    </row>
    <row r="22" spans="1:18" s="11" customFormat="1" ht="168.75" customHeight="1" x14ac:dyDescent="0.35">
      <c r="A22" s="37"/>
      <c r="B22" s="31" t="s">
        <v>40</v>
      </c>
      <c r="C22" s="17" t="s">
        <v>11</v>
      </c>
      <c r="D22" s="16" t="s">
        <v>17</v>
      </c>
      <c r="E22" s="17" t="s">
        <v>17</v>
      </c>
      <c r="F22" s="24">
        <f>F23+F24+F26</f>
        <v>437124.4</v>
      </c>
      <c r="G22" s="25">
        <f>G23+G24+G25+G26</f>
        <v>542282.20000000007</v>
      </c>
      <c r="H22" s="25">
        <f t="shared" ref="H22:M22" si="7">H23+H24+H26</f>
        <v>438944.9</v>
      </c>
      <c r="I22" s="25">
        <f t="shared" si="7"/>
        <v>438944.9</v>
      </c>
      <c r="J22" s="25">
        <f t="shared" si="7"/>
        <v>438944.9</v>
      </c>
      <c r="K22" s="25">
        <f t="shared" si="7"/>
        <v>438944.9</v>
      </c>
      <c r="L22" s="25">
        <f t="shared" si="7"/>
        <v>438944.9</v>
      </c>
      <c r="M22" s="25">
        <f t="shared" si="7"/>
        <v>438944.9</v>
      </c>
      <c r="N22" s="25">
        <f t="shared" si="3"/>
        <v>3613075.9999999995</v>
      </c>
      <c r="O22" s="30"/>
      <c r="P22" s="13"/>
      <c r="Q22" s="13"/>
      <c r="R22" s="13"/>
    </row>
    <row r="23" spans="1:18" s="11" customFormat="1" ht="46.5" x14ac:dyDescent="0.35">
      <c r="A23" s="39"/>
      <c r="B23" s="33"/>
      <c r="C23" s="31" t="s">
        <v>14</v>
      </c>
      <c r="D23" s="16">
        <v>851</v>
      </c>
      <c r="E23" s="17" t="s">
        <v>21</v>
      </c>
      <c r="F23" s="17">
        <v>217167.4</v>
      </c>
      <c r="G23" s="22">
        <v>249687.2</v>
      </c>
      <c r="H23" s="21">
        <v>249687.2</v>
      </c>
      <c r="I23" s="21">
        <v>249687.2</v>
      </c>
      <c r="J23" s="21">
        <v>249687.2</v>
      </c>
      <c r="K23" s="21">
        <v>249687.2</v>
      </c>
      <c r="L23" s="21">
        <v>249687.2</v>
      </c>
      <c r="M23" s="21">
        <v>249687.2</v>
      </c>
      <c r="N23" s="25">
        <f t="shared" si="3"/>
        <v>1964977.7999999998</v>
      </c>
      <c r="O23" s="30"/>
      <c r="P23" s="13"/>
      <c r="Q23" s="13"/>
      <c r="R23" s="13"/>
    </row>
    <row r="24" spans="1:18" s="11" customFormat="1" ht="46.5" x14ac:dyDescent="0.35">
      <c r="A24" s="39"/>
      <c r="B24" s="33"/>
      <c r="C24" s="33"/>
      <c r="D24" s="16">
        <v>851</v>
      </c>
      <c r="E24" s="17" t="s">
        <v>22</v>
      </c>
      <c r="F24" s="17">
        <v>140000</v>
      </c>
      <c r="G24" s="22">
        <v>53442.7</v>
      </c>
      <c r="H24" s="22">
        <v>100000</v>
      </c>
      <c r="I24" s="22">
        <v>100000</v>
      </c>
      <c r="J24" s="22">
        <v>100000</v>
      </c>
      <c r="K24" s="22">
        <v>100000</v>
      </c>
      <c r="L24" s="22">
        <v>100000</v>
      </c>
      <c r="M24" s="22">
        <v>100000</v>
      </c>
      <c r="N24" s="25">
        <f t="shared" si="3"/>
        <v>793442.7</v>
      </c>
      <c r="O24" s="30"/>
      <c r="P24" s="13"/>
      <c r="Q24" s="13"/>
      <c r="R24" s="13"/>
    </row>
    <row r="25" spans="1:18" s="11" customFormat="1" ht="23.25" x14ac:dyDescent="0.35">
      <c r="A25" s="39"/>
      <c r="B25" s="33"/>
      <c r="C25" s="32"/>
      <c r="D25" s="29">
        <v>851</v>
      </c>
      <c r="E25" s="29" t="s">
        <v>51</v>
      </c>
      <c r="F25" s="27">
        <v>0</v>
      </c>
      <c r="G25" s="22">
        <v>150000</v>
      </c>
      <c r="H25" s="27">
        <v>0</v>
      </c>
      <c r="I25" s="27">
        <v>0</v>
      </c>
      <c r="J25" s="27">
        <v>0</v>
      </c>
      <c r="K25" s="27">
        <v>0</v>
      </c>
      <c r="L25" s="22">
        <v>0</v>
      </c>
      <c r="M25" s="22">
        <v>0</v>
      </c>
      <c r="N25" s="25">
        <v>150000</v>
      </c>
      <c r="O25" s="30"/>
      <c r="P25" s="13"/>
      <c r="Q25" s="13"/>
      <c r="R25" s="13"/>
    </row>
    <row r="26" spans="1:18" s="11" customFormat="1" ht="69.75" x14ac:dyDescent="0.35">
      <c r="A26" s="38"/>
      <c r="B26" s="32"/>
      <c r="C26" s="17" t="s">
        <v>15</v>
      </c>
      <c r="D26" s="16">
        <v>854</v>
      </c>
      <c r="E26" s="17" t="s">
        <v>23</v>
      </c>
      <c r="F26" s="17">
        <v>79957</v>
      </c>
      <c r="G26" s="22">
        <v>89152.3</v>
      </c>
      <c r="H26" s="22">
        <v>89257.7</v>
      </c>
      <c r="I26" s="22">
        <v>89257.7</v>
      </c>
      <c r="J26" s="22">
        <v>89257.7</v>
      </c>
      <c r="K26" s="22">
        <v>89257.7</v>
      </c>
      <c r="L26" s="22">
        <v>89257.7</v>
      </c>
      <c r="M26" s="22">
        <v>89257.7</v>
      </c>
      <c r="N26" s="25">
        <f t="shared" si="3"/>
        <v>704655.49999999988</v>
      </c>
      <c r="O26" s="30"/>
      <c r="P26" s="13"/>
      <c r="Q26" s="13"/>
      <c r="R26" s="13"/>
    </row>
    <row r="27" spans="1:18" s="11" customFormat="1" ht="93.75" customHeight="1" x14ac:dyDescent="0.35">
      <c r="A27" s="37"/>
      <c r="B27" s="31" t="s">
        <v>41</v>
      </c>
      <c r="C27" s="17" t="s">
        <v>11</v>
      </c>
      <c r="D27" s="16" t="s">
        <v>17</v>
      </c>
      <c r="E27" s="17" t="s">
        <v>17</v>
      </c>
      <c r="F27" s="24">
        <f>F28+F29+F30+F31+F32</f>
        <v>271545.60000000003</v>
      </c>
      <c r="G27" s="25">
        <f t="shared" ref="G27:M27" si="8">G28+G29+G30+G31+G32</f>
        <v>182831.8</v>
      </c>
      <c r="H27" s="25">
        <f t="shared" si="8"/>
        <v>183031.8</v>
      </c>
      <c r="I27" s="25">
        <f t="shared" si="8"/>
        <v>183031.8</v>
      </c>
      <c r="J27" s="25">
        <f t="shared" si="8"/>
        <v>183031.8</v>
      </c>
      <c r="K27" s="25">
        <f t="shared" si="8"/>
        <v>183031.8</v>
      </c>
      <c r="L27" s="25">
        <f t="shared" si="8"/>
        <v>183031.8</v>
      </c>
      <c r="M27" s="25">
        <f t="shared" si="8"/>
        <v>183031.8</v>
      </c>
      <c r="N27" s="25">
        <f t="shared" si="3"/>
        <v>1552568.2000000002</v>
      </c>
      <c r="O27" s="30"/>
      <c r="P27" s="13"/>
      <c r="Q27" s="13"/>
      <c r="R27" s="13"/>
    </row>
    <row r="28" spans="1:18" s="11" customFormat="1" ht="46.5" x14ac:dyDescent="0.35">
      <c r="A28" s="39"/>
      <c r="B28" s="33"/>
      <c r="C28" s="31" t="s">
        <v>14</v>
      </c>
      <c r="D28" s="16">
        <v>851</v>
      </c>
      <c r="E28" s="17" t="s">
        <v>24</v>
      </c>
      <c r="F28" s="17">
        <v>158228.6</v>
      </c>
      <c r="G28" s="22">
        <v>138533.9</v>
      </c>
      <c r="H28" s="22">
        <v>138533.9</v>
      </c>
      <c r="I28" s="22">
        <v>138533.9</v>
      </c>
      <c r="J28" s="22">
        <v>138533.9</v>
      </c>
      <c r="K28" s="22">
        <v>138533.9</v>
      </c>
      <c r="L28" s="22">
        <v>138533.9</v>
      </c>
      <c r="M28" s="22">
        <v>138533.9</v>
      </c>
      <c r="N28" s="25">
        <f t="shared" si="3"/>
        <v>1127965.9000000001</v>
      </c>
      <c r="O28" s="30"/>
      <c r="P28" s="13"/>
      <c r="Q28" s="13"/>
      <c r="R28" s="13"/>
    </row>
    <row r="29" spans="1:18" s="11" customFormat="1" ht="46.5" x14ac:dyDescent="0.35">
      <c r="A29" s="39"/>
      <c r="B29" s="33"/>
      <c r="C29" s="32"/>
      <c r="D29" s="16">
        <v>851</v>
      </c>
      <c r="E29" s="17" t="s">
        <v>25</v>
      </c>
      <c r="F29" s="17">
        <v>24.6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5">
        <f t="shared" si="3"/>
        <v>24.6</v>
      </c>
      <c r="O29" s="30"/>
      <c r="P29" s="13"/>
      <c r="Q29" s="13"/>
      <c r="R29" s="13"/>
    </row>
    <row r="30" spans="1:18" s="11" customFormat="1" ht="54" customHeight="1" x14ac:dyDescent="0.35">
      <c r="A30" s="39"/>
      <c r="B30" s="33"/>
      <c r="C30" s="31" t="s">
        <v>16</v>
      </c>
      <c r="D30" s="16">
        <v>847</v>
      </c>
      <c r="E30" s="17" t="s">
        <v>26</v>
      </c>
      <c r="F30" s="17">
        <v>36792.400000000001</v>
      </c>
      <c r="G30" s="22">
        <v>40697.5</v>
      </c>
      <c r="H30" s="22">
        <v>40897.5</v>
      </c>
      <c r="I30" s="22">
        <v>40897.5</v>
      </c>
      <c r="J30" s="22">
        <v>40897.5</v>
      </c>
      <c r="K30" s="22">
        <v>40897.5</v>
      </c>
      <c r="L30" s="22">
        <v>40897.5</v>
      </c>
      <c r="M30" s="22">
        <v>40897.5</v>
      </c>
      <c r="N30" s="25">
        <f t="shared" si="3"/>
        <v>322874.90000000002</v>
      </c>
      <c r="O30" s="30"/>
      <c r="P30" s="13"/>
      <c r="Q30" s="13"/>
      <c r="R30" s="13"/>
    </row>
    <row r="31" spans="1:18" s="11" customFormat="1" ht="46.5" x14ac:dyDescent="0.35">
      <c r="A31" s="39"/>
      <c r="B31" s="33"/>
      <c r="C31" s="33"/>
      <c r="D31" s="16">
        <v>847</v>
      </c>
      <c r="E31" s="17" t="s">
        <v>27</v>
      </c>
      <c r="F31" s="17">
        <v>3350.2</v>
      </c>
      <c r="G31" s="22">
        <v>3600.4</v>
      </c>
      <c r="H31" s="22">
        <v>3600.4</v>
      </c>
      <c r="I31" s="22">
        <v>3600.4</v>
      </c>
      <c r="J31" s="22">
        <v>3600.4</v>
      </c>
      <c r="K31" s="22">
        <v>3600.4</v>
      </c>
      <c r="L31" s="22">
        <v>3600.4</v>
      </c>
      <c r="M31" s="22">
        <v>3600.4</v>
      </c>
      <c r="N31" s="25">
        <f t="shared" si="3"/>
        <v>28553.000000000004</v>
      </c>
      <c r="O31" s="30"/>
      <c r="P31" s="13"/>
      <c r="Q31" s="13"/>
      <c r="R31" s="13"/>
    </row>
    <row r="32" spans="1:18" s="11" customFormat="1" ht="46.5" x14ac:dyDescent="0.35">
      <c r="A32" s="38"/>
      <c r="B32" s="32"/>
      <c r="C32" s="32"/>
      <c r="D32" s="16">
        <v>847</v>
      </c>
      <c r="E32" s="17" t="s">
        <v>52</v>
      </c>
      <c r="F32" s="17">
        <v>73149.8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5">
        <f t="shared" si="3"/>
        <v>73149.8</v>
      </c>
      <c r="O32" s="30"/>
      <c r="P32" s="13"/>
      <c r="Q32" s="13"/>
      <c r="R32" s="13"/>
    </row>
    <row r="33" spans="4:18" s="11" customFormat="1" ht="23.25" x14ac:dyDescent="0.35">
      <c r="D33" s="12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4:18" s="11" customFormat="1" ht="23.25" x14ac:dyDescent="0.35">
      <c r="D34" s="12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</sheetData>
  <mergeCells count="22">
    <mergeCell ref="L1:O1"/>
    <mergeCell ref="A2:O2"/>
    <mergeCell ref="O5:O6"/>
    <mergeCell ref="D5:E5"/>
    <mergeCell ref="F5:N5"/>
    <mergeCell ref="A5:A6"/>
    <mergeCell ref="B5:B6"/>
    <mergeCell ref="C5:C6"/>
    <mergeCell ref="C28:C29"/>
    <mergeCell ref="B27:B32"/>
    <mergeCell ref="C30:C32"/>
    <mergeCell ref="B8:B11"/>
    <mergeCell ref="A8:A11"/>
    <mergeCell ref="A12:A13"/>
    <mergeCell ref="A22:A26"/>
    <mergeCell ref="A27:A32"/>
    <mergeCell ref="A14:A21"/>
    <mergeCell ref="B12:B13"/>
    <mergeCell ref="C15:C21"/>
    <mergeCell ref="B14:B21"/>
    <mergeCell ref="C23:C25"/>
    <mergeCell ref="B22:B26"/>
  </mergeCells>
  <printOptions horizontalCentered="1"/>
  <pageMargins left="0" right="0" top="0" bottom="0" header="0" footer="0"/>
  <pageSetup paperSize="9" scale="41" fitToHeight="0" orientation="landscape" r:id="rId1"/>
  <rowBreaks count="1" manualBreakCount="1">
    <brk id="13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1"/>
  <sheetViews>
    <sheetView tabSelected="1" view="pageBreakPreview" topLeftCell="A7" zoomScale="50" zoomScaleNormal="70" zoomScaleSheetLayoutView="50" workbookViewId="0">
      <selection activeCell="F1" sqref="F1"/>
    </sheetView>
  </sheetViews>
  <sheetFormatPr defaultRowHeight="15" x14ac:dyDescent="0.25"/>
  <cols>
    <col min="2" max="2" width="9.7109375" bestFit="1" customWidth="1"/>
    <col min="3" max="3" width="34" customWidth="1"/>
    <col min="4" max="4" width="28.7109375" customWidth="1"/>
    <col min="5" max="5" width="18.7109375" customWidth="1"/>
    <col min="6" max="6" width="24.42578125" customWidth="1"/>
    <col min="7" max="12" width="18.7109375" customWidth="1"/>
    <col min="13" max="13" width="20.140625" customWidth="1"/>
    <col min="14" max="14" width="23.28515625" customWidth="1"/>
  </cols>
  <sheetData>
    <row r="1" spans="2:14" ht="217.5" customHeight="1" x14ac:dyDescent="0.35">
      <c r="B1" s="11"/>
      <c r="C1" s="11"/>
      <c r="D1" s="11"/>
      <c r="E1" s="11"/>
      <c r="F1" s="11"/>
      <c r="G1" s="11"/>
      <c r="H1" s="11"/>
      <c r="I1" s="11"/>
      <c r="J1" s="48" t="s">
        <v>47</v>
      </c>
      <c r="K1" s="49"/>
      <c r="L1" s="49"/>
      <c r="M1" s="49"/>
      <c r="N1" s="49"/>
    </row>
    <row r="2" spans="2:14" ht="74.25" customHeight="1" x14ac:dyDescent="0.25">
      <c r="B2" s="50" t="s">
        <v>48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2:14" x14ac:dyDescent="0.25">
      <c r="B3" s="2"/>
    </row>
    <row r="4" spans="2:14" ht="99" customHeight="1" x14ac:dyDescent="0.25">
      <c r="B4" s="47" t="s">
        <v>31</v>
      </c>
      <c r="C4" s="47" t="s">
        <v>0</v>
      </c>
      <c r="D4" s="47" t="s">
        <v>32</v>
      </c>
      <c r="E4" s="47" t="s">
        <v>3</v>
      </c>
      <c r="F4" s="47"/>
      <c r="G4" s="47"/>
      <c r="H4" s="47"/>
      <c r="I4" s="47"/>
      <c r="J4" s="47"/>
      <c r="K4" s="47"/>
      <c r="L4" s="47"/>
      <c r="M4" s="47"/>
      <c r="N4" s="47" t="s">
        <v>33</v>
      </c>
    </row>
    <row r="5" spans="2:14" ht="28.5" customHeight="1" x14ac:dyDescent="0.25">
      <c r="B5" s="47"/>
      <c r="C5" s="47"/>
      <c r="D5" s="47"/>
      <c r="E5" s="3">
        <v>2023</v>
      </c>
      <c r="F5" s="3">
        <v>2024</v>
      </c>
      <c r="G5" s="3">
        <v>2025</v>
      </c>
      <c r="H5" s="3">
        <v>2026</v>
      </c>
      <c r="I5" s="3">
        <v>2027</v>
      </c>
      <c r="J5" s="3">
        <v>2028</v>
      </c>
      <c r="K5" s="3">
        <v>2029</v>
      </c>
      <c r="L5" s="3">
        <v>2030</v>
      </c>
      <c r="M5" s="3" t="s">
        <v>34</v>
      </c>
      <c r="N5" s="47"/>
    </row>
    <row r="6" spans="2:14" ht="20.25" x14ac:dyDescent="0.25"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  <c r="N6" s="3">
        <v>13</v>
      </c>
    </row>
    <row r="7" spans="2:14" ht="20.25" x14ac:dyDescent="0.25">
      <c r="B7" s="47">
        <v>1</v>
      </c>
      <c r="C7" s="47" t="s">
        <v>8</v>
      </c>
      <c r="D7" s="3" t="s">
        <v>29</v>
      </c>
      <c r="E7" s="4">
        <f>E8+E9+E10+E11</f>
        <v>1666139.1</v>
      </c>
      <c r="F7" s="4">
        <f>F8+F9+F10+F11</f>
        <v>3834822.0999999996</v>
      </c>
      <c r="G7" s="4">
        <f>G8+G9+G10+G11</f>
        <v>1176976.7</v>
      </c>
      <c r="H7" s="4">
        <f t="shared" ref="H7:L7" si="0">H8+H9+H10+H11</f>
        <v>1176976.7</v>
      </c>
      <c r="I7" s="4">
        <f t="shared" si="0"/>
        <v>1176976.7</v>
      </c>
      <c r="J7" s="4">
        <f t="shared" si="0"/>
        <v>1176976.7</v>
      </c>
      <c r="K7" s="4">
        <f t="shared" si="0"/>
        <v>1176976.7</v>
      </c>
      <c r="L7" s="4">
        <f t="shared" si="0"/>
        <v>1176976.7</v>
      </c>
      <c r="M7" s="4">
        <f>SUM(E7:L7)</f>
        <v>12562821.399999997</v>
      </c>
      <c r="N7" s="3"/>
    </row>
    <row r="8" spans="2:14" ht="40.5" x14ac:dyDescent="0.25">
      <c r="B8" s="47"/>
      <c r="C8" s="47"/>
      <c r="D8" s="3" t="s">
        <v>35</v>
      </c>
      <c r="E8" s="4">
        <f>E13+E18+E23+E28</f>
        <v>182301.5</v>
      </c>
      <c r="F8" s="4">
        <f>F13+F18+F23+F28</f>
        <v>2714545.8</v>
      </c>
      <c r="G8" s="4">
        <f t="shared" ref="G8:L8" si="1">G13+G18+G23+G28</f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  <c r="L8" s="4">
        <f t="shared" si="1"/>
        <v>0</v>
      </c>
      <c r="M8" s="4">
        <f t="shared" ref="M8:M31" si="2">SUM(E8:L8)</f>
        <v>2896847.3</v>
      </c>
      <c r="N8" s="3"/>
    </row>
    <row r="9" spans="2:14" ht="20.25" x14ac:dyDescent="0.25">
      <c r="B9" s="47"/>
      <c r="C9" s="47"/>
      <c r="D9" s="3" t="s">
        <v>36</v>
      </c>
      <c r="E9" s="4">
        <f>E14+E19+E24+E29</f>
        <v>1483837.6</v>
      </c>
      <c r="F9" s="4">
        <f>F14+F19+F24+F29</f>
        <v>1120276.3</v>
      </c>
      <c r="G9" s="4">
        <f t="shared" ref="G9:L9" si="3">G14+G19+G24+G29</f>
        <v>1176976.7</v>
      </c>
      <c r="H9" s="4">
        <f t="shared" si="3"/>
        <v>1176976.7</v>
      </c>
      <c r="I9" s="4">
        <f t="shared" si="3"/>
        <v>1176976.7</v>
      </c>
      <c r="J9" s="4">
        <f t="shared" si="3"/>
        <v>1176976.7</v>
      </c>
      <c r="K9" s="4">
        <f t="shared" si="3"/>
        <v>1176976.7</v>
      </c>
      <c r="L9" s="4">
        <f t="shared" si="3"/>
        <v>1176976.7</v>
      </c>
      <c r="M9" s="4">
        <f t="shared" si="2"/>
        <v>9665974.0999999996</v>
      </c>
      <c r="N9" s="3"/>
    </row>
    <row r="10" spans="2:14" ht="60.75" x14ac:dyDescent="0.25">
      <c r="B10" s="47"/>
      <c r="C10" s="47"/>
      <c r="D10" s="3" t="s">
        <v>37</v>
      </c>
      <c r="E10" s="5">
        <f>E15+E20+E25+E30</f>
        <v>0</v>
      </c>
      <c r="F10" s="5">
        <f t="shared" ref="F10:L10" si="4">F15+F20+F25+F30</f>
        <v>0</v>
      </c>
      <c r="G10" s="5">
        <f t="shared" si="4"/>
        <v>0</v>
      </c>
      <c r="H10" s="5">
        <f t="shared" si="4"/>
        <v>0</v>
      </c>
      <c r="I10" s="5">
        <f t="shared" si="4"/>
        <v>0</v>
      </c>
      <c r="J10" s="5">
        <f t="shared" si="4"/>
        <v>0</v>
      </c>
      <c r="K10" s="5">
        <f t="shared" si="4"/>
        <v>0</v>
      </c>
      <c r="L10" s="5">
        <f t="shared" si="4"/>
        <v>0</v>
      </c>
      <c r="M10" s="4">
        <f t="shared" si="2"/>
        <v>0</v>
      </c>
      <c r="N10" s="3"/>
    </row>
    <row r="11" spans="2:14" ht="40.5" x14ac:dyDescent="0.25">
      <c r="B11" s="47"/>
      <c r="C11" s="47"/>
      <c r="D11" s="3" t="s">
        <v>38</v>
      </c>
      <c r="E11" s="6">
        <f>E16+E21+E26+E31</f>
        <v>0</v>
      </c>
      <c r="F11" s="6">
        <f t="shared" ref="F11:L11" si="5">F16+F21+F26+F31</f>
        <v>0</v>
      </c>
      <c r="G11" s="6">
        <f t="shared" si="5"/>
        <v>0</v>
      </c>
      <c r="H11" s="6">
        <f t="shared" si="5"/>
        <v>0</v>
      </c>
      <c r="I11" s="6">
        <f t="shared" si="5"/>
        <v>0</v>
      </c>
      <c r="J11" s="6">
        <f t="shared" si="5"/>
        <v>0</v>
      </c>
      <c r="K11" s="6">
        <f t="shared" si="5"/>
        <v>0</v>
      </c>
      <c r="L11" s="6">
        <f t="shared" si="5"/>
        <v>0</v>
      </c>
      <c r="M11" s="4">
        <f t="shared" si="2"/>
        <v>0</v>
      </c>
      <c r="N11" s="3"/>
    </row>
    <row r="12" spans="2:14" ht="20.25" x14ac:dyDescent="0.25">
      <c r="B12" s="47"/>
      <c r="C12" s="47" t="s">
        <v>13</v>
      </c>
      <c r="D12" s="3" t="s">
        <v>29</v>
      </c>
      <c r="E12" s="7">
        <f>E13+E14+E15+E16</f>
        <v>189897.7</v>
      </c>
      <c r="F12" s="7">
        <f t="shared" ref="F12:L12" si="6">F13+F14+F15+F16</f>
        <v>135985.29999999999</v>
      </c>
      <c r="G12" s="7">
        <f t="shared" si="6"/>
        <v>0</v>
      </c>
      <c r="H12" s="7">
        <f t="shared" si="6"/>
        <v>0</v>
      </c>
      <c r="I12" s="7">
        <f t="shared" si="6"/>
        <v>0</v>
      </c>
      <c r="J12" s="7">
        <f t="shared" si="6"/>
        <v>0</v>
      </c>
      <c r="K12" s="7">
        <f t="shared" si="6"/>
        <v>0</v>
      </c>
      <c r="L12" s="7">
        <f t="shared" si="6"/>
        <v>0</v>
      </c>
      <c r="M12" s="4">
        <f t="shared" si="2"/>
        <v>325883</v>
      </c>
      <c r="N12" s="3"/>
    </row>
    <row r="13" spans="2:14" ht="40.5" x14ac:dyDescent="0.25">
      <c r="B13" s="47"/>
      <c r="C13" s="47"/>
      <c r="D13" s="3" t="s">
        <v>35</v>
      </c>
      <c r="E13" s="8">
        <v>182301.5</v>
      </c>
      <c r="F13" s="8">
        <v>130545.8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4">
        <f t="shared" si="2"/>
        <v>312847.3</v>
      </c>
      <c r="N13" s="3"/>
    </row>
    <row r="14" spans="2:14" ht="20.25" x14ac:dyDescent="0.25">
      <c r="B14" s="47"/>
      <c r="C14" s="47"/>
      <c r="D14" s="3" t="s">
        <v>36</v>
      </c>
      <c r="E14" s="8">
        <v>7596.2</v>
      </c>
      <c r="F14" s="8">
        <v>5439.5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4">
        <f t="shared" si="2"/>
        <v>13035.7</v>
      </c>
      <c r="N14" s="3"/>
    </row>
    <row r="15" spans="2:14" ht="60.75" x14ac:dyDescent="0.25">
      <c r="B15" s="47"/>
      <c r="C15" s="47"/>
      <c r="D15" s="3" t="s">
        <v>37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4">
        <f t="shared" si="2"/>
        <v>0</v>
      </c>
      <c r="N15" s="3"/>
    </row>
    <row r="16" spans="2:14" ht="40.5" x14ac:dyDescent="0.25">
      <c r="B16" s="47"/>
      <c r="C16" s="47"/>
      <c r="D16" s="3" t="s">
        <v>38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4">
        <f t="shared" si="2"/>
        <v>0</v>
      </c>
      <c r="N16" s="3"/>
    </row>
    <row r="17" spans="2:14" ht="20.25" x14ac:dyDescent="0.25">
      <c r="B17" s="47"/>
      <c r="C17" s="47" t="s">
        <v>39</v>
      </c>
      <c r="D17" s="3" t="s">
        <v>29</v>
      </c>
      <c r="E17" s="4">
        <f>E18+E19+E20+E21</f>
        <v>767571.39999999991</v>
      </c>
      <c r="F17" s="4">
        <f t="shared" ref="F17:L17" si="7">F18+F19+F20+F21</f>
        <v>2973722.8</v>
      </c>
      <c r="G17" s="4">
        <f t="shared" si="7"/>
        <v>555000</v>
      </c>
      <c r="H17" s="4">
        <f t="shared" si="7"/>
        <v>555000</v>
      </c>
      <c r="I17" s="4">
        <f t="shared" si="7"/>
        <v>555000</v>
      </c>
      <c r="J17" s="4">
        <f t="shared" si="7"/>
        <v>555000</v>
      </c>
      <c r="K17" s="4">
        <f t="shared" si="7"/>
        <v>555000</v>
      </c>
      <c r="L17" s="4">
        <f t="shared" si="7"/>
        <v>555000</v>
      </c>
      <c r="M17" s="4">
        <f t="shared" si="2"/>
        <v>7071294.1999999993</v>
      </c>
      <c r="N17" s="3"/>
    </row>
    <row r="18" spans="2:14" ht="40.5" x14ac:dyDescent="0.25">
      <c r="B18" s="47"/>
      <c r="C18" s="47"/>
      <c r="D18" s="3" t="s">
        <v>35</v>
      </c>
      <c r="E18" s="9">
        <v>0</v>
      </c>
      <c r="F18" s="10">
        <v>2435500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4">
        <f t="shared" si="2"/>
        <v>2435500</v>
      </c>
      <c r="N18" s="3"/>
    </row>
    <row r="19" spans="2:14" ht="20.25" x14ac:dyDescent="0.25">
      <c r="B19" s="47"/>
      <c r="C19" s="47"/>
      <c r="D19" s="3" t="s">
        <v>36</v>
      </c>
      <c r="E19" s="10">
        <f>'прил 4'!F14</f>
        <v>767571.39999999991</v>
      </c>
      <c r="F19" s="8">
        <v>538222.80000000005</v>
      </c>
      <c r="G19" s="10">
        <f>'прил 4'!H14</f>
        <v>555000</v>
      </c>
      <c r="H19" s="10">
        <f>'прил 4'!I14</f>
        <v>555000</v>
      </c>
      <c r="I19" s="10">
        <f>'прил 4'!J14</f>
        <v>555000</v>
      </c>
      <c r="J19" s="10">
        <f>'прил 4'!K14</f>
        <v>555000</v>
      </c>
      <c r="K19" s="10">
        <f>'прил 4'!L14</f>
        <v>555000</v>
      </c>
      <c r="L19" s="10">
        <f>'прил 4'!M14</f>
        <v>555000</v>
      </c>
      <c r="M19" s="4">
        <f t="shared" si="2"/>
        <v>4635794.2</v>
      </c>
      <c r="N19" s="3"/>
    </row>
    <row r="20" spans="2:14" ht="60.75" x14ac:dyDescent="0.25">
      <c r="B20" s="47"/>
      <c r="C20" s="47"/>
      <c r="D20" s="3" t="s">
        <v>37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4">
        <f t="shared" si="2"/>
        <v>0</v>
      </c>
      <c r="N20" s="3"/>
    </row>
    <row r="21" spans="2:14" ht="40.5" x14ac:dyDescent="0.25">
      <c r="B21" s="47"/>
      <c r="C21" s="47"/>
      <c r="D21" s="3" t="s">
        <v>38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4">
        <f t="shared" si="2"/>
        <v>0</v>
      </c>
      <c r="N21" s="3"/>
    </row>
    <row r="22" spans="2:14" ht="20.25" x14ac:dyDescent="0.25">
      <c r="B22" s="47"/>
      <c r="C22" s="47" t="s">
        <v>40</v>
      </c>
      <c r="D22" s="3" t="s">
        <v>29</v>
      </c>
      <c r="E22" s="7">
        <f>E24</f>
        <v>437124.4</v>
      </c>
      <c r="F22" s="7">
        <f t="shared" ref="F22:L22" si="8">F23+F24+F25+F26</f>
        <v>542282.19999999995</v>
      </c>
      <c r="G22" s="7">
        <f t="shared" si="8"/>
        <v>438944.9</v>
      </c>
      <c r="H22" s="7">
        <f t="shared" si="8"/>
        <v>438944.9</v>
      </c>
      <c r="I22" s="7">
        <f t="shared" si="8"/>
        <v>438944.9</v>
      </c>
      <c r="J22" s="7">
        <f t="shared" si="8"/>
        <v>438944.9</v>
      </c>
      <c r="K22" s="7">
        <f t="shared" si="8"/>
        <v>438944.9</v>
      </c>
      <c r="L22" s="7">
        <f t="shared" si="8"/>
        <v>438944.9</v>
      </c>
      <c r="M22" s="4">
        <f t="shared" si="2"/>
        <v>3613075.9999999995</v>
      </c>
      <c r="N22" s="3"/>
    </row>
    <row r="23" spans="2:14" ht="40.5" x14ac:dyDescent="0.25">
      <c r="B23" s="47"/>
      <c r="C23" s="47"/>
      <c r="D23" s="3" t="s">
        <v>35</v>
      </c>
      <c r="E23" s="3">
        <v>0</v>
      </c>
      <c r="F23" s="8">
        <v>148500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4">
        <f t="shared" si="2"/>
        <v>148500</v>
      </c>
      <c r="N23" s="3"/>
    </row>
    <row r="24" spans="2:14" ht="20.25" x14ac:dyDescent="0.25">
      <c r="B24" s="47"/>
      <c r="C24" s="47"/>
      <c r="D24" s="3" t="s">
        <v>36</v>
      </c>
      <c r="E24" s="8">
        <v>437124.4</v>
      </c>
      <c r="F24" s="8">
        <v>393782.2</v>
      </c>
      <c r="G24" s="8">
        <f>'прил 4'!H22</f>
        <v>438944.9</v>
      </c>
      <c r="H24" s="8">
        <f>'прил 4'!I22</f>
        <v>438944.9</v>
      </c>
      <c r="I24" s="8">
        <f>'прил 4'!J22</f>
        <v>438944.9</v>
      </c>
      <c r="J24" s="8">
        <f>'прил 4'!K22</f>
        <v>438944.9</v>
      </c>
      <c r="K24" s="8">
        <f>'прил 4'!L22</f>
        <v>438944.9</v>
      </c>
      <c r="L24" s="8">
        <f>'прил 4'!M22</f>
        <v>438944.9</v>
      </c>
      <c r="M24" s="4">
        <f t="shared" si="2"/>
        <v>3464575.9999999995</v>
      </c>
      <c r="N24" s="3"/>
    </row>
    <row r="25" spans="2:14" ht="60.75" x14ac:dyDescent="0.25">
      <c r="B25" s="47"/>
      <c r="C25" s="47"/>
      <c r="D25" s="3" t="s">
        <v>37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4">
        <f t="shared" si="2"/>
        <v>0</v>
      </c>
      <c r="N25" s="3"/>
    </row>
    <row r="26" spans="2:14" ht="40.5" x14ac:dyDescent="0.25">
      <c r="B26" s="47"/>
      <c r="C26" s="47"/>
      <c r="D26" s="3" t="s">
        <v>38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4">
        <f t="shared" si="2"/>
        <v>0</v>
      </c>
      <c r="N26" s="3"/>
    </row>
    <row r="27" spans="2:14" ht="20.25" x14ac:dyDescent="0.25">
      <c r="B27" s="47"/>
      <c r="C27" s="47" t="s">
        <v>41</v>
      </c>
      <c r="D27" s="3" t="s">
        <v>29</v>
      </c>
      <c r="E27" s="7">
        <f t="shared" ref="E27:L27" si="9">E28+E29+E30+E31</f>
        <v>271545.60000000003</v>
      </c>
      <c r="F27" s="7">
        <f t="shared" si="9"/>
        <v>182831.8</v>
      </c>
      <c r="G27" s="7">
        <f t="shared" si="9"/>
        <v>183031.8</v>
      </c>
      <c r="H27" s="7">
        <f t="shared" si="9"/>
        <v>183031.8</v>
      </c>
      <c r="I27" s="7">
        <f t="shared" si="9"/>
        <v>183031.8</v>
      </c>
      <c r="J27" s="7">
        <f t="shared" si="9"/>
        <v>183031.8</v>
      </c>
      <c r="K27" s="7">
        <f t="shared" si="9"/>
        <v>183031.8</v>
      </c>
      <c r="L27" s="7">
        <f t="shared" si="9"/>
        <v>183031.8</v>
      </c>
      <c r="M27" s="4">
        <f t="shared" si="2"/>
        <v>1552568.2000000002</v>
      </c>
      <c r="N27" s="3"/>
    </row>
    <row r="28" spans="2:14" ht="40.5" x14ac:dyDescent="0.25">
      <c r="B28" s="47"/>
      <c r="C28" s="47"/>
      <c r="D28" s="3" t="s">
        <v>35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4">
        <f t="shared" si="2"/>
        <v>0</v>
      </c>
      <c r="N28" s="3"/>
    </row>
    <row r="29" spans="2:14" ht="20.25" x14ac:dyDescent="0.25">
      <c r="B29" s="47"/>
      <c r="C29" s="47"/>
      <c r="D29" s="3" t="s">
        <v>36</v>
      </c>
      <c r="E29" s="8">
        <f>'прил 4'!F27</f>
        <v>271545.60000000003</v>
      </c>
      <c r="F29" s="8">
        <f>'прил 4'!G27</f>
        <v>182831.8</v>
      </c>
      <c r="G29" s="8">
        <f>'прил 4'!H27</f>
        <v>183031.8</v>
      </c>
      <c r="H29" s="8">
        <f>'прил 4'!I27</f>
        <v>183031.8</v>
      </c>
      <c r="I29" s="8">
        <f>'прил 4'!J27</f>
        <v>183031.8</v>
      </c>
      <c r="J29" s="8">
        <f>'прил 4'!K27</f>
        <v>183031.8</v>
      </c>
      <c r="K29" s="8">
        <f>'прил 4'!L27</f>
        <v>183031.8</v>
      </c>
      <c r="L29" s="8">
        <f>'прил 4'!M27</f>
        <v>183031.8</v>
      </c>
      <c r="M29" s="4">
        <f t="shared" si="2"/>
        <v>1552568.2000000002</v>
      </c>
      <c r="N29" s="3"/>
    </row>
    <row r="30" spans="2:14" ht="60.75" x14ac:dyDescent="0.25">
      <c r="B30" s="47"/>
      <c r="C30" s="47"/>
      <c r="D30" s="3" t="s">
        <v>37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4">
        <f t="shared" si="2"/>
        <v>0</v>
      </c>
      <c r="N30" s="3"/>
    </row>
    <row r="31" spans="2:14" ht="40.5" x14ac:dyDescent="0.25">
      <c r="B31" s="47"/>
      <c r="C31" s="47"/>
      <c r="D31" s="3" t="s">
        <v>38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4">
        <f t="shared" si="2"/>
        <v>0</v>
      </c>
      <c r="N31" s="3"/>
    </row>
  </sheetData>
  <mergeCells count="17">
    <mergeCell ref="B7:B11"/>
    <mergeCell ref="C7:C11"/>
    <mergeCell ref="B4:B5"/>
    <mergeCell ref="C4:C5"/>
    <mergeCell ref="B27:B31"/>
    <mergeCell ref="C27:C31"/>
    <mergeCell ref="B12:B16"/>
    <mergeCell ref="C12:C16"/>
    <mergeCell ref="B17:B21"/>
    <mergeCell ref="C17:C21"/>
    <mergeCell ref="B22:B26"/>
    <mergeCell ref="C22:C26"/>
    <mergeCell ref="D4:D5"/>
    <mergeCell ref="J1:N1"/>
    <mergeCell ref="B2:N2"/>
    <mergeCell ref="E4:M4"/>
    <mergeCell ref="N4:N5"/>
  </mergeCells>
  <printOptions horizontalCentered="1"/>
  <pageMargins left="0" right="0" top="0" bottom="0" header="0" footer="0"/>
  <pageSetup paperSize="9" scale="51" fitToHeight="0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 4</vt:lpstr>
      <vt:lpstr>прил 5</vt:lpstr>
      <vt:lpstr>'прил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2024-12-03T05:03:47Z</dcterms:modified>
</cp:coreProperties>
</file>