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88" windowWidth="15120" windowHeight="7536"/>
  </bookViews>
  <sheets>
    <sheet name="Лист1 (2)" sheetId="4" r:id="rId1"/>
  </sheets>
  <definedNames>
    <definedName name="_xlnm.Print_Area" localSheetId="0">'Лист1 (2)'!$B$2:$H$29</definedName>
  </definedNames>
  <calcPr calcId="145621"/>
</workbook>
</file>

<file path=xl/calcChain.xml><?xml version="1.0" encoding="utf-8"?>
<calcChain xmlns="http://schemas.openxmlformats.org/spreadsheetml/2006/main">
  <c r="J11" i="4" l="1"/>
  <c r="J12" i="4"/>
  <c r="J15" i="4"/>
  <c r="J16" i="4"/>
  <c r="J17" i="4"/>
  <c r="J18" i="4"/>
  <c r="J19" i="4"/>
  <c r="J20" i="4"/>
  <c r="J22" i="4"/>
  <c r="J23" i="4"/>
  <c r="J24" i="4"/>
  <c r="J25" i="4"/>
  <c r="J10" i="4"/>
  <c r="I11" i="4"/>
  <c r="I12" i="4"/>
  <c r="I15" i="4"/>
  <c r="I16" i="4"/>
  <c r="I17" i="4"/>
  <c r="I18" i="4"/>
  <c r="I19" i="4"/>
  <c r="I20" i="4"/>
  <c r="I21" i="4"/>
  <c r="J21" i="4" s="1"/>
  <c r="I22" i="4"/>
  <c r="I23" i="4"/>
  <c r="I24" i="4"/>
  <c r="I25" i="4"/>
  <c r="I10" i="4"/>
  <c r="Q28" i="4" l="1"/>
  <c r="I28" i="4"/>
  <c r="L28" i="4"/>
  <c r="I29" i="4" l="1"/>
  <c r="K28" i="4" l="1"/>
  <c r="Q29" i="4"/>
  <c r="K29" i="4"/>
  <c r="K25" i="4"/>
  <c r="K24" i="4"/>
  <c r="K23" i="4"/>
  <c r="K22" i="4"/>
  <c r="K21" i="4"/>
  <c r="K20" i="4"/>
  <c r="K19" i="4"/>
  <c r="K18" i="4"/>
  <c r="K17" i="4"/>
  <c r="K16" i="4"/>
  <c r="K15" i="4"/>
  <c r="K11" i="4"/>
  <c r="K12" i="4"/>
  <c r="K10" i="4"/>
  <c r="L24" i="4"/>
  <c r="L25" i="4"/>
  <c r="L19" i="4"/>
  <c r="L20" i="4"/>
  <c r="L21" i="4"/>
  <c r="L22" i="4"/>
  <c r="L23" i="4"/>
  <c r="L18" i="4"/>
  <c r="L17" i="4"/>
  <c r="L16" i="4"/>
  <c r="L15" i="4"/>
  <c r="L12" i="4"/>
  <c r="L11" i="4"/>
  <c r="L10" i="4"/>
  <c r="L29" i="4"/>
  <c r="M12" i="4" l="1"/>
  <c r="N11" i="4" s="1"/>
  <c r="M25" i="4"/>
  <c r="N16" i="4" s="1"/>
  <c r="P16" i="4" s="1"/>
  <c r="N10" i="4" l="1"/>
  <c r="N12" i="4"/>
  <c r="N24" i="4"/>
  <c r="P24" i="4" s="1"/>
  <c r="N15" i="4"/>
  <c r="P15" i="4" s="1"/>
  <c r="N25" i="4"/>
  <c r="P25" i="4" s="1"/>
  <c r="N22" i="4"/>
  <c r="P22" i="4" s="1"/>
  <c r="N21" i="4"/>
  <c r="P21" i="4" s="1"/>
  <c r="N18" i="4"/>
  <c r="P18" i="4" s="1"/>
  <c r="N23" i="4"/>
  <c r="P23" i="4" s="1"/>
  <c r="N29" i="4"/>
  <c r="P29" i="4" s="1"/>
  <c r="N17" i="4"/>
  <c r="P17" i="4" s="1"/>
  <c r="N19" i="4"/>
  <c r="P19" i="4" s="1"/>
  <c r="N20" i="4"/>
  <c r="P20" i="4" s="1"/>
  <c r="N28" i="4"/>
  <c r="P28" i="4" s="1"/>
</calcChain>
</file>

<file path=xl/sharedStrings.xml><?xml version="1.0" encoding="utf-8"?>
<sst xmlns="http://schemas.openxmlformats.org/spreadsheetml/2006/main" count="65" uniqueCount="37">
  <si>
    <t>N п/п</t>
  </si>
  <si>
    <t>Наименование показателя (индикатора)</t>
  </si>
  <si>
    <t>Единица измерения</t>
  </si>
  <si>
    <t>Значения показателей (индикаторов) государственной программы, подпрограммы государственной программы</t>
  </si>
  <si>
    <t>отчетный год</t>
  </si>
  <si>
    <t>план</t>
  </si>
  <si>
    <t>Государственная программа</t>
  </si>
  <si>
    <t>Подпрограмма государственной программы</t>
  </si>
  <si>
    <t xml:space="preserve">Сведения о достижении значений показателей (индикаторов) государственной программы 
</t>
  </si>
  <si>
    <t>«Обеспечение качественными услугами жилищно-коммунального хозяйства населения Оренбургской области в 2014-2020 годах»</t>
  </si>
  <si>
    <t>«Модернизация объектов коммунальной инфраструктуры Оренбургской области в 2014–2020 годах»</t>
  </si>
  <si>
    <t>Доля утечек и неучтенного расхода воды в общем объеме поданной воды</t>
  </si>
  <si>
    <t>Доля расходов на оплату жилищно-коммунальных услуг в семейном доходе</t>
  </si>
  <si>
    <t>процентов</t>
  </si>
  <si>
    <t>Удельный вес проб воды, отбор которых произведен из водопроводной сети и которые не отвечают гигиеническим нормативам по санитарно-химическим показателям</t>
  </si>
  <si>
    <t>Доля сточных вод, очищенных до нормативных значений, в общем объеме сточных вод, пропущенных через очистные сооружения</t>
  </si>
  <si>
    <t>Доля уличной водопроводной сети, нуждающейся в замене, в суммарной протяженности уличной водопроводной сети</t>
  </si>
  <si>
    <t>Доля уличной канализационной сети, нуждающейся в замене, в суммарной протяженности уличной канализационной сети</t>
  </si>
  <si>
    <t>Темп изменения объема потребления холодной и горячей воды населением, бюджетофинансируемыми организациями по сравнению с предшествующим годом</t>
  </si>
  <si>
    <t>Доля заемных средств в общем объеме капитальных вложений в системы теплоснабжения, водоснабжения, водоотведения и очистки сточных вод</t>
  </si>
  <si>
    <t xml:space="preserve">Количество граждан, улучшивших жилищные условия в текущем году в результате капитального ремонта многоквартирных домов </t>
  </si>
  <si>
    <t>«Организация проведения капитального ремонта общего имущества многоквартирных домов на 2014–2020 годы»</t>
  </si>
  <si>
    <t>процентов (нарастающим итогом)</t>
  </si>
  <si>
    <t>Доля общей площади капитально отремонтированных многоквартирных домов в общей площади многоквартирных домов</t>
  </si>
  <si>
    <t>Уровень износа объектов коммунальной инфраструктуры  (форма № 22-ЖКХ)</t>
  </si>
  <si>
    <t>Доля частных компаний, управляющих объектами коммунальной инфраструктуры на основе концессионных соглашений и других договоров, в общем количестве всех организаций коммунального комплекса</t>
  </si>
  <si>
    <t>Доля питьевой воды, подаваемой населению, соответствующей нормативному уровню качества</t>
  </si>
  <si>
    <t>Количество аварий и чрезвычайных ситуаций при производстве, транспортировке и распределении питьевой воды, не более</t>
  </si>
  <si>
    <t>Количество аварий и чрезвычайных ситуаций при производстве, транспортировке и распределении тепловой энергии, не более</t>
  </si>
  <si>
    <t>единиц</t>
  </si>
  <si>
    <t xml:space="preserve">Количество капитально отремонтированных многоквартирных домов в текущем году </t>
  </si>
  <si>
    <t>тыс.человек</t>
  </si>
  <si>
    <t>Таблица 9</t>
  </si>
  <si>
    <t xml:space="preserve">год, предшествующий отчетному (текущему) году </t>
  </si>
  <si>
    <t>факт на отчетную дату*)</t>
  </si>
  <si>
    <t>Обоснование отклонения значения показателя (индикатора) (при наличии)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</si>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</sst>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/>
    </xf>
    <xf numFmtId="165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/>
    </xf>
    <xf numFmtId="166" fontId="2" fillId="0" borderId="0" xfId="2" applyNumberFormat="1" applyFont="1" applyBorder="1" applyAlignment="1">
      <alignment horizontal="center" vertical="top" wrapText="1"/>
    </xf>
    <xf numFmtId="10" fontId="2" fillId="0" borderId="0" xfId="2" applyNumberFormat="1" applyFont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9"/>
  <sheetViews>
    <sheetView tabSelected="1" view="pageBreakPreview" zoomScale="90" zoomScaleNormal="60" zoomScaleSheetLayoutView="90" workbookViewId="0">
      <pane ySplit="7" topLeftCell="A20" activePane="bottomLeft" state="frozen"/>
      <selection pane="bottomLeft" activeCell="H28" sqref="H28"/>
    </sheetView>
  </sheetViews>
  <sheetFormatPr defaultColWidth="9.109375" defaultRowHeight="15.6" x14ac:dyDescent="0.3"/>
  <cols>
    <col min="1" max="1" width="1.109375" style="1" customWidth="1"/>
    <col min="2" max="2" width="4.88671875" style="1" customWidth="1"/>
    <col min="3" max="3" width="65.44140625" style="1" customWidth="1"/>
    <col min="4" max="4" width="14.5546875" style="1" customWidth="1"/>
    <col min="5" max="5" width="14.88671875" style="1" customWidth="1"/>
    <col min="6" max="6" width="14.5546875" style="1" customWidth="1"/>
    <col min="7" max="7" width="17" style="1" customWidth="1"/>
    <col min="8" max="8" width="65" style="1" customWidth="1"/>
    <col min="9" max="10" width="15" style="1" customWidth="1"/>
    <col min="11" max="16384" width="9.109375" style="1"/>
  </cols>
  <sheetData>
    <row r="1" spans="2:16" ht="4.5" customHeight="1" x14ac:dyDescent="0.3"/>
    <row r="2" spans="2:16" x14ac:dyDescent="0.3">
      <c r="H2" s="2" t="s">
        <v>32</v>
      </c>
      <c r="I2" s="2"/>
      <c r="J2" s="2"/>
    </row>
    <row r="3" spans="2:16" ht="18" x14ac:dyDescent="0.35">
      <c r="B3" s="25" t="s">
        <v>8</v>
      </c>
      <c r="C3" s="26"/>
      <c r="D3" s="26"/>
      <c r="E3" s="26"/>
      <c r="F3" s="26"/>
      <c r="G3" s="26"/>
      <c r="H3" s="26"/>
      <c r="I3" s="14"/>
      <c r="J3" s="19"/>
    </row>
    <row r="4" spans="2:16" ht="8.25" customHeight="1" x14ac:dyDescent="0.3"/>
    <row r="5" spans="2:16" ht="52.5" customHeight="1" x14ac:dyDescent="0.3">
      <c r="B5" s="27" t="s">
        <v>0</v>
      </c>
      <c r="C5" s="27" t="s">
        <v>1</v>
      </c>
      <c r="D5" s="27" t="s">
        <v>2</v>
      </c>
      <c r="E5" s="27" t="s">
        <v>3</v>
      </c>
      <c r="F5" s="27"/>
      <c r="G5" s="27"/>
      <c r="H5" s="27" t="s">
        <v>35</v>
      </c>
      <c r="I5" s="15"/>
      <c r="J5" s="15"/>
    </row>
    <row r="6" spans="2:16" ht="49.5" customHeight="1" x14ac:dyDescent="0.3">
      <c r="B6" s="27"/>
      <c r="C6" s="27"/>
      <c r="D6" s="27"/>
      <c r="E6" s="28" t="s">
        <v>33</v>
      </c>
      <c r="F6" s="27" t="s">
        <v>4</v>
      </c>
      <c r="G6" s="27"/>
      <c r="H6" s="27"/>
      <c r="I6" s="15"/>
      <c r="J6" s="15"/>
    </row>
    <row r="7" spans="2:16" ht="59.25" customHeight="1" x14ac:dyDescent="0.3">
      <c r="B7" s="27"/>
      <c r="C7" s="27"/>
      <c r="D7" s="27"/>
      <c r="E7" s="28"/>
      <c r="F7" s="6" t="s">
        <v>5</v>
      </c>
      <c r="G7" s="6" t="s">
        <v>34</v>
      </c>
      <c r="H7" s="27"/>
      <c r="I7" s="15"/>
      <c r="J7" s="15"/>
    </row>
    <row r="8" spans="2:16" x14ac:dyDescent="0.3">
      <c r="B8" s="20" t="s">
        <v>6</v>
      </c>
      <c r="C8" s="20"/>
      <c r="D8" s="20"/>
      <c r="E8" s="20"/>
      <c r="F8" s="20"/>
      <c r="G8" s="20"/>
      <c r="H8" s="20"/>
      <c r="I8" s="16"/>
      <c r="J8" s="16"/>
    </row>
    <row r="9" spans="2:16" ht="18.75" customHeight="1" x14ac:dyDescent="0.3">
      <c r="B9" s="21" t="s">
        <v>9</v>
      </c>
      <c r="C9" s="22"/>
      <c r="D9" s="22"/>
      <c r="E9" s="23"/>
      <c r="F9" s="23"/>
      <c r="G9" s="23"/>
      <c r="H9" s="24"/>
      <c r="I9" s="16"/>
      <c r="J9" s="16"/>
    </row>
    <row r="10" spans="2:16" ht="36" customHeight="1" x14ac:dyDescent="0.3">
      <c r="B10" s="29">
        <v>1</v>
      </c>
      <c r="C10" s="30" t="s">
        <v>12</v>
      </c>
      <c r="D10" s="31" t="s">
        <v>13</v>
      </c>
      <c r="E10" s="11">
        <v>11</v>
      </c>
      <c r="F10" s="12">
        <v>12</v>
      </c>
      <c r="G10" s="12">
        <v>12</v>
      </c>
      <c r="H10" s="29" t="s">
        <v>36</v>
      </c>
      <c r="I10" s="53">
        <f>E10/G10</f>
        <v>0.91666666666666663</v>
      </c>
      <c r="J10" s="52">
        <f>100%-I10</f>
        <v>8.333333333333337E-2</v>
      </c>
      <c r="K10" s="4">
        <f>F10/G10</f>
        <v>1</v>
      </c>
      <c r="L10" s="5">
        <f>F10/G10</f>
        <v>1</v>
      </c>
      <c r="N10" s="1">
        <f>L10/M12</f>
        <v>0.33333333333333331</v>
      </c>
    </row>
    <row r="11" spans="2:16" ht="51.75" customHeight="1" x14ac:dyDescent="0.3">
      <c r="B11" s="29">
        <v>2</v>
      </c>
      <c r="C11" s="30" t="s">
        <v>23</v>
      </c>
      <c r="D11" s="31" t="s">
        <v>22</v>
      </c>
      <c r="E11" s="13">
        <v>7.0000000000000007E-2</v>
      </c>
      <c r="F11" s="12">
        <v>0.08</v>
      </c>
      <c r="G11" s="12">
        <v>0.08</v>
      </c>
      <c r="H11" s="29" t="s">
        <v>36</v>
      </c>
      <c r="I11" s="53">
        <f t="shared" ref="I11:I25" si="0">E11/G11</f>
        <v>0.87500000000000011</v>
      </c>
      <c r="J11" s="52">
        <f t="shared" ref="J11:J25" si="1">100%-I11</f>
        <v>0.12499999999999989</v>
      </c>
      <c r="K11" s="4">
        <f t="shared" ref="K11:K12" si="2">F11/G11</f>
        <v>1</v>
      </c>
      <c r="L11" s="5">
        <f t="shared" ref="L11:L12" si="3">F11/G11</f>
        <v>1</v>
      </c>
      <c r="N11" s="1">
        <f>L11/M12</f>
        <v>0.33333333333333331</v>
      </c>
    </row>
    <row r="12" spans="2:16" ht="39" customHeight="1" x14ac:dyDescent="0.3">
      <c r="B12" s="29">
        <v>3</v>
      </c>
      <c r="C12" s="30" t="s">
        <v>24</v>
      </c>
      <c r="D12" s="31" t="s">
        <v>13</v>
      </c>
      <c r="E12" s="11">
        <v>54.5</v>
      </c>
      <c r="F12" s="12">
        <v>52.9</v>
      </c>
      <c r="G12" s="12">
        <v>52.9</v>
      </c>
      <c r="H12" s="29" t="s">
        <v>36</v>
      </c>
      <c r="I12" s="53">
        <f t="shared" si="0"/>
        <v>1.0302457466918715</v>
      </c>
      <c r="J12" s="52">
        <f t="shared" si="1"/>
        <v>-3.0245746691871522E-2</v>
      </c>
      <c r="K12" s="4">
        <f t="shared" si="2"/>
        <v>1</v>
      </c>
      <c r="L12" s="5">
        <f t="shared" si="3"/>
        <v>1</v>
      </c>
      <c r="M12" s="5">
        <f>L10+L11+L12</f>
        <v>3</v>
      </c>
      <c r="N12" s="1">
        <f>L12/M12</f>
        <v>0.33333333333333331</v>
      </c>
    </row>
    <row r="13" spans="2:16" ht="16.2" x14ac:dyDescent="0.3">
      <c r="B13" s="32" t="s">
        <v>7</v>
      </c>
      <c r="C13" s="32"/>
      <c r="D13" s="33"/>
      <c r="E13" s="32"/>
      <c r="F13" s="32"/>
      <c r="G13" s="32"/>
      <c r="H13" s="32"/>
      <c r="I13" s="53"/>
      <c r="J13" s="52"/>
      <c r="K13" s="4"/>
      <c r="L13" s="5"/>
    </row>
    <row r="14" spans="2:16" ht="20.25" customHeight="1" x14ac:dyDescent="0.3">
      <c r="B14" s="34" t="s">
        <v>10</v>
      </c>
      <c r="C14" s="35"/>
      <c r="D14" s="35"/>
      <c r="E14" s="35"/>
      <c r="F14" s="35"/>
      <c r="G14" s="35"/>
      <c r="H14" s="36"/>
      <c r="I14" s="53"/>
      <c r="J14" s="52"/>
    </row>
    <row r="15" spans="2:16" ht="70.5" customHeight="1" x14ac:dyDescent="0.3">
      <c r="B15" s="29">
        <v>4</v>
      </c>
      <c r="C15" s="37" t="s">
        <v>25</v>
      </c>
      <c r="D15" s="29" t="s">
        <v>13</v>
      </c>
      <c r="E15" s="38">
        <v>72</v>
      </c>
      <c r="F15" s="38">
        <v>72</v>
      </c>
      <c r="G15" s="38">
        <v>73.400000000000006</v>
      </c>
      <c r="H15" s="29" t="s">
        <v>36</v>
      </c>
      <c r="I15" s="53">
        <f t="shared" si="0"/>
        <v>0.98092643051771111</v>
      </c>
      <c r="J15" s="52">
        <f t="shared" si="1"/>
        <v>1.9073569482288888E-2</v>
      </c>
      <c r="K15" s="4">
        <f t="shared" ref="K15:K24" si="4">F15/G15</f>
        <v>0.98092643051771111</v>
      </c>
      <c r="L15" s="5">
        <f>F15/G15</f>
        <v>0.98092643051771111</v>
      </c>
      <c r="N15" s="1">
        <f>L15/M25</f>
        <v>7.0161761839797304E-2</v>
      </c>
      <c r="P15" s="1">
        <f>L15*N15</f>
        <v>6.882352660034613E-2</v>
      </c>
    </row>
    <row r="16" spans="2:16" ht="46.8" x14ac:dyDescent="0.3">
      <c r="B16" s="39">
        <v>5</v>
      </c>
      <c r="C16" s="40" t="s">
        <v>14</v>
      </c>
      <c r="D16" s="29" t="s">
        <v>13</v>
      </c>
      <c r="E16" s="41">
        <v>15.5</v>
      </c>
      <c r="F16" s="41">
        <v>15.2</v>
      </c>
      <c r="G16" s="41">
        <v>15.2</v>
      </c>
      <c r="H16" s="29" t="s">
        <v>36</v>
      </c>
      <c r="I16" s="53">
        <f t="shared" si="0"/>
        <v>1.0197368421052633</v>
      </c>
      <c r="J16" s="52">
        <f t="shared" si="1"/>
        <v>-1.9736842105263275E-2</v>
      </c>
      <c r="K16" s="4">
        <f t="shared" si="4"/>
        <v>1</v>
      </c>
      <c r="L16" s="5">
        <f t="shared" ref="L16:L18" si="5">F16/G16</f>
        <v>1</v>
      </c>
      <c r="N16" s="1">
        <f>L16/M25</f>
        <v>7.1526018320015594E-2</v>
      </c>
      <c r="P16" s="1">
        <f t="shared" ref="P16:P25" si="6">L16*N16</f>
        <v>7.1526018320015594E-2</v>
      </c>
    </row>
    <row r="17" spans="2:17" ht="36" customHeight="1" x14ac:dyDescent="0.3">
      <c r="B17" s="39">
        <v>6</v>
      </c>
      <c r="C17" s="37" t="s">
        <v>15</v>
      </c>
      <c r="D17" s="29" t="s">
        <v>13</v>
      </c>
      <c r="E17" s="41">
        <v>50.5</v>
      </c>
      <c r="F17" s="41">
        <v>51</v>
      </c>
      <c r="G17" s="41">
        <v>51</v>
      </c>
      <c r="H17" s="29" t="s">
        <v>36</v>
      </c>
      <c r="I17" s="53">
        <f t="shared" si="0"/>
        <v>0.99019607843137258</v>
      </c>
      <c r="J17" s="52">
        <f t="shared" si="1"/>
        <v>9.8039215686274161E-3</v>
      </c>
      <c r="K17" s="4">
        <f t="shared" si="4"/>
        <v>1</v>
      </c>
      <c r="L17" s="5">
        <f t="shared" si="5"/>
        <v>1</v>
      </c>
      <c r="N17" s="1">
        <f>L17/M25</f>
        <v>7.1526018320015594E-2</v>
      </c>
      <c r="P17" s="1">
        <f t="shared" si="6"/>
        <v>7.1526018320015594E-2</v>
      </c>
    </row>
    <row r="18" spans="2:17" ht="31.2" x14ac:dyDescent="0.3">
      <c r="B18" s="39">
        <v>7</v>
      </c>
      <c r="C18" s="40" t="s">
        <v>16</v>
      </c>
      <c r="D18" s="29" t="s">
        <v>13</v>
      </c>
      <c r="E18" s="41">
        <v>38</v>
      </c>
      <c r="F18" s="41">
        <v>36</v>
      </c>
      <c r="G18" s="41">
        <v>36</v>
      </c>
      <c r="H18" s="29" t="s">
        <v>36</v>
      </c>
      <c r="I18" s="53">
        <f t="shared" si="0"/>
        <v>1.0555555555555556</v>
      </c>
      <c r="J18" s="52">
        <f t="shared" si="1"/>
        <v>-5.555555555555558E-2</v>
      </c>
      <c r="K18" s="4">
        <f t="shared" si="4"/>
        <v>1</v>
      </c>
      <c r="L18" s="5">
        <f t="shared" si="5"/>
        <v>1</v>
      </c>
      <c r="N18" s="1">
        <f>L18/M25</f>
        <v>7.1526018320015594E-2</v>
      </c>
      <c r="P18" s="1">
        <f t="shared" si="6"/>
        <v>7.1526018320015594E-2</v>
      </c>
    </row>
    <row r="19" spans="2:17" ht="31.2" x14ac:dyDescent="0.3">
      <c r="B19" s="39">
        <v>8</v>
      </c>
      <c r="C19" s="40" t="s">
        <v>11</v>
      </c>
      <c r="D19" s="29" t="s">
        <v>13</v>
      </c>
      <c r="E19" s="41">
        <v>19</v>
      </c>
      <c r="F19" s="41">
        <v>18</v>
      </c>
      <c r="G19" s="41">
        <v>18</v>
      </c>
      <c r="H19" s="29" t="s">
        <v>36</v>
      </c>
      <c r="I19" s="53">
        <f t="shared" si="0"/>
        <v>1.0555555555555556</v>
      </c>
      <c r="J19" s="52">
        <f t="shared" si="1"/>
        <v>-5.555555555555558E-2</v>
      </c>
      <c r="K19" s="4">
        <f t="shared" si="4"/>
        <v>1</v>
      </c>
      <c r="L19" s="5">
        <f t="shared" ref="L19:L23" si="7">F19/G19</f>
        <v>1</v>
      </c>
      <c r="N19" s="1">
        <f>L19/M25</f>
        <v>7.1526018320015594E-2</v>
      </c>
      <c r="P19" s="1">
        <f t="shared" si="6"/>
        <v>7.1526018320015594E-2</v>
      </c>
    </row>
    <row r="20" spans="2:17" ht="31.2" x14ac:dyDescent="0.3">
      <c r="B20" s="39">
        <v>9</v>
      </c>
      <c r="C20" s="40" t="s">
        <v>17</v>
      </c>
      <c r="D20" s="29" t="s">
        <v>13</v>
      </c>
      <c r="E20" s="41">
        <v>33</v>
      </c>
      <c r="F20" s="41">
        <v>31</v>
      </c>
      <c r="G20" s="41">
        <v>31</v>
      </c>
      <c r="H20" s="29" t="s">
        <v>36</v>
      </c>
      <c r="I20" s="53">
        <f t="shared" si="0"/>
        <v>1.064516129032258</v>
      </c>
      <c r="J20" s="52">
        <f t="shared" si="1"/>
        <v>-6.4516129032258007E-2</v>
      </c>
      <c r="K20" s="4">
        <f t="shared" si="4"/>
        <v>1</v>
      </c>
      <c r="L20" s="5">
        <f t="shared" si="7"/>
        <v>1</v>
      </c>
      <c r="N20" s="1">
        <f>L20/M25</f>
        <v>7.1526018320015594E-2</v>
      </c>
      <c r="P20" s="1">
        <f t="shared" si="6"/>
        <v>7.1526018320015594E-2</v>
      </c>
    </row>
    <row r="21" spans="2:17" ht="46.8" x14ac:dyDescent="0.3">
      <c r="B21" s="39">
        <v>10</v>
      </c>
      <c r="C21" s="40" t="s">
        <v>18</v>
      </c>
      <c r="D21" s="29" t="s">
        <v>13</v>
      </c>
      <c r="E21" s="41">
        <v>-3.4</v>
      </c>
      <c r="F21" s="41">
        <v>-3.5</v>
      </c>
      <c r="G21" s="41">
        <v>-3.5</v>
      </c>
      <c r="H21" s="29" t="s">
        <v>36</v>
      </c>
      <c r="I21" s="53">
        <f t="shared" si="0"/>
        <v>0.97142857142857142</v>
      </c>
      <c r="J21" s="52">
        <f t="shared" si="1"/>
        <v>2.8571428571428581E-2</v>
      </c>
      <c r="K21" s="4">
        <f t="shared" si="4"/>
        <v>1</v>
      </c>
      <c r="L21" s="5">
        <f t="shared" si="7"/>
        <v>1</v>
      </c>
      <c r="N21" s="1">
        <f>L21/M25</f>
        <v>7.1526018320015594E-2</v>
      </c>
      <c r="P21" s="1">
        <f t="shared" si="6"/>
        <v>7.1526018320015594E-2</v>
      </c>
    </row>
    <row r="22" spans="2:17" ht="46.8" x14ac:dyDescent="0.3">
      <c r="B22" s="39">
        <v>11</v>
      </c>
      <c r="C22" s="42" t="s">
        <v>19</v>
      </c>
      <c r="D22" s="43" t="s">
        <v>13</v>
      </c>
      <c r="E22" s="44">
        <v>10.5</v>
      </c>
      <c r="F22" s="44">
        <v>16.5</v>
      </c>
      <c r="G22" s="44">
        <v>16.5</v>
      </c>
      <c r="H22" s="29" t="s">
        <v>36</v>
      </c>
      <c r="I22" s="53">
        <f t="shared" si="0"/>
        <v>0.63636363636363635</v>
      </c>
      <c r="J22" s="52">
        <f t="shared" si="1"/>
        <v>0.36363636363636365</v>
      </c>
      <c r="K22" s="4">
        <f t="shared" si="4"/>
        <v>1</v>
      </c>
      <c r="L22" s="5">
        <f t="shared" si="7"/>
        <v>1</v>
      </c>
      <c r="N22" s="1">
        <f>L22/M25</f>
        <v>7.1526018320015594E-2</v>
      </c>
      <c r="P22" s="1">
        <f t="shared" si="6"/>
        <v>7.1526018320015594E-2</v>
      </c>
    </row>
    <row r="23" spans="2:17" ht="31.2" x14ac:dyDescent="0.3">
      <c r="B23" s="45">
        <v>12</v>
      </c>
      <c r="C23" s="30" t="s">
        <v>26</v>
      </c>
      <c r="D23" s="46" t="s">
        <v>13</v>
      </c>
      <c r="E23" s="12">
        <v>84.5</v>
      </c>
      <c r="F23" s="12">
        <v>84.8</v>
      </c>
      <c r="G23" s="12">
        <v>84.8</v>
      </c>
      <c r="H23" s="29" t="s">
        <v>36</v>
      </c>
      <c r="I23" s="53">
        <f t="shared" si="0"/>
        <v>0.99646226415094341</v>
      </c>
      <c r="J23" s="52">
        <f t="shared" si="1"/>
        <v>3.5377358490565891E-3</v>
      </c>
      <c r="K23" s="4">
        <f t="shared" si="4"/>
        <v>1</v>
      </c>
      <c r="L23" s="5">
        <f t="shared" si="7"/>
        <v>1</v>
      </c>
      <c r="N23" s="1">
        <f>L23/M25</f>
        <v>7.1526018320015594E-2</v>
      </c>
      <c r="P23" s="1">
        <f t="shared" si="6"/>
        <v>7.1526018320015594E-2</v>
      </c>
    </row>
    <row r="24" spans="2:17" ht="39" customHeight="1" x14ac:dyDescent="0.3">
      <c r="B24" s="45">
        <v>13</v>
      </c>
      <c r="C24" s="30" t="s">
        <v>27</v>
      </c>
      <c r="D24" s="46" t="s">
        <v>29</v>
      </c>
      <c r="E24" s="12">
        <v>1652</v>
      </c>
      <c r="F24" s="12">
        <v>1570</v>
      </c>
      <c r="G24" s="12">
        <v>1570</v>
      </c>
      <c r="H24" s="29" t="s">
        <v>36</v>
      </c>
      <c r="I24" s="53">
        <f t="shared" si="0"/>
        <v>1.0522292993630573</v>
      </c>
      <c r="J24" s="52">
        <f t="shared" si="1"/>
        <v>-5.2229299363057313E-2</v>
      </c>
      <c r="K24" s="4">
        <f t="shared" si="4"/>
        <v>1</v>
      </c>
      <c r="L24" s="5">
        <f t="shared" ref="L24:L25" si="8">F24/G24</f>
        <v>1</v>
      </c>
      <c r="N24" s="1">
        <f>L24/M25</f>
        <v>7.1526018320015594E-2</v>
      </c>
      <c r="P24" s="1">
        <f t="shared" si="6"/>
        <v>7.1526018320015594E-2</v>
      </c>
    </row>
    <row r="25" spans="2:17" ht="39" customHeight="1" x14ac:dyDescent="0.3">
      <c r="B25" s="45">
        <v>14</v>
      </c>
      <c r="C25" s="30" t="s">
        <v>28</v>
      </c>
      <c r="D25" s="46" t="s">
        <v>29</v>
      </c>
      <c r="E25" s="12">
        <v>42</v>
      </c>
      <c r="F25" s="12">
        <v>38</v>
      </c>
      <c r="G25" s="12">
        <v>38</v>
      </c>
      <c r="H25" s="29" t="s">
        <v>36</v>
      </c>
      <c r="I25" s="53">
        <f t="shared" si="0"/>
        <v>1.1052631578947369</v>
      </c>
      <c r="J25" s="52">
        <f t="shared" si="1"/>
        <v>-0.10526315789473695</v>
      </c>
      <c r="K25" s="4">
        <f>F25/G25</f>
        <v>1</v>
      </c>
      <c r="L25" s="5">
        <f t="shared" si="8"/>
        <v>1</v>
      </c>
      <c r="M25" s="5">
        <f>L10+L11+L12+L15+L16+L17+L18+L19+L20+L21+L22+L23+L24+L25</f>
        <v>13.980926430517711</v>
      </c>
      <c r="N25" s="1">
        <f>L25/M25</f>
        <v>7.1526018320015594E-2</v>
      </c>
      <c r="P25" s="1">
        <f t="shared" si="6"/>
        <v>7.1526018320015594E-2</v>
      </c>
    </row>
    <row r="26" spans="2:17" x14ac:dyDescent="0.3">
      <c r="B26" s="47" t="s">
        <v>7</v>
      </c>
      <c r="C26" s="48"/>
      <c r="D26" s="48"/>
      <c r="E26" s="48"/>
      <c r="F26" s="48"/>
      <c r="G26" s="47"/>
      <c r="H26" s="47"/>
      <c r="I26" s="16"/>
      <c r="J26" s="16"/>
    </row>
    <row r="27" spans="2:17" x14ac:dyDescent="0.3">
      <c r="B27" s="49" t="s">
        <v>21</v>
      </c>
      <c r="C27" s="49"/>
      <c r="D27" s="49"/>
      <c r="E27" s="49"/>
      <c r="F27" s="49"/>
      <c r="G27" s="49"/>
      <c r="H27" s="49"/>
      <c r="I27" s="17"/>
      <c r="J27" s="17"/>
    </row>
    <row r="28" spans="2:17" ht="46.8" x14ac:dyDescent="0.3">
      <c r="B28" s="39">
        <v>15</v>
      </c>
      <c r="C28" s="50" t="s">
        <v>20</v>
      </c>
      <c r="D28" s="31" t="s">
        <v>31</v>
      </c>
      <c r="E28" s="37">
        <v>5.6</v>
      </c>
      <c r="F28" s="37">
        <v>18.72</v>
      </c>
      <c r="G28" s="51">
        <v>18.72</v>
      </c>
      <c r="H28" s="29" t="s">
        <v>36</v>
      </c>
      <c r="I28" s="18">
        <f>G28/F28</f>
        <v>1</v>
      </c>
      <c r="J28" s="18"/>
      <c r="K28" s="4">
        <f>F28/G28</f>
        <v>1</v>
      </c>
      <c r="L28" s="4">
        <f>F28/G28</f>
        <v>1</v>
      </c>
      <c r="N28" s="1" t="e">
        <f>L28/#REF!</f>
        <v>#REF!</v>
      </c>
      <c r="P28" s="1" t="e">
        <f>L28*N28</f>
        <v>#REF!</v>
      </c>
      <c r="Q28" s="1">
        <f>F28/G28</f>
        <v>1</v>
      </c>
    </row>
    <row r="29" spans="2:17" ht="31.2" x14ac:dyDescent="0.3">
      <c r="B29" s="3">
        <v>16</v>
      </c>
      <c r="C29" s="7" t="s">
        <v>30</v>
      </c>
      <c r="D29" s="8" t="s">
        <v>29</v>
      </c>
      <c r="E29" s="10">
        <v>42</v>
      </c>
      <c r="F29" s="10">
        <v>145</v>
      </c>
      <c r="G29" s="9">
        <v>145</v>
      </c>
      <c r="H29" s="29" t="s">
        <v>36</v>
      </c>
      <c r="I29" s="18">
        <f t="shared" ref="I29" si="9">G29/F29</f>
        <v>1</v>
      </c>
      <c r="J29" s="18"/>
      <c r="K29" s="4">
        <f t="shared" ref="K29" si="10">F29/G29</f>
        <v>1</v>
      </c>
      <c r="L29" s="4">
        <f t="shared" ref="L29" si="11">F29/G29</f>
        <v>1</v>
      </c>
      <c r="N29" s="1" t="e">
        <f>L29/#REF!</f>
        <v>#REF!</v>
      </c>
      <c r="P29" s="1" t="e">
        <f>L29*N29</f>
        <v>#REF!</v>
      </c>
      <c r="Q29" s="1">
        <f t="shared" ref="Q29" si="12">F29/G29</f>
        <v>1</v>
      </c>
    </row>
  </sheetData>
  <mergeCells count="14">
    <mergeCell ref="B3:H3"/>
    <mergeCell ref="B5:B7"/>
    <mergeCell ref="C5:C7"/>
    <mergeCell ref="D5:D7"/>
    <mergeCell ref="E5:G5"/>
    <mergeCell ref="H5:H7"/>
    <mergeCell ref="E6:E7"/>
    <mergeCell ref="F6:G6"/>
    <mergeCell ref="B8:H8"/>
    <mergeCell ref="B9:H9"/>
    <mergeCell ref="B13:H13"/>
    <mergeCell ref="B14:H14"/>
    <mergeCell ref="B26:H26"/>
    <mergeCell ref="B27:H27"/>
  </mergeCells>
  <hyperlinks>
    <hyperlink ref="E6" location="Par1149" display="Par1149"/>
  </hyperlinks>
  <pageMargins left="0.31496062992125984" right="0.15748031496062992" top="0.55118110236220474" bottom="0.35433070866141736" header="0.31496062992125984" footer="0.31496062992125984"/>
  <pageSetup paperSize="9" scale="7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2016-03-31T09:35:47Z</dcterms:modified>
</cp:coreProperties>
</file>