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Данные\ОТЧЕТНОСТЬ\Госпрограмма\за 2021 год\ИТОГОВАЯ в МФ\"/>
    </mc:Choice>
  </mc:AlternateContent>
  <bookViews>
    <workbookView xWindow="0" yWindow="0" windowWidth="25200" windowHeight="11385"/>
  </bookViews>
  <sheets>
    <sheet name="таблица 8 " sheetId="4" r:id="rId1"/>
    <sheet name="таблица 9" sheetId="5" r:id="rId2"/>
    <sheet name="таблица 10 (2)" sheetId="6" r:id="rId3"/>
  </sheets>
  <definedNames>
    <definedName name="_xlnm.Print_Titles" localSheetId="1">'таблица 9'!$9:$9</definedName>
    <definedName name="_xlnm.Print_Area" localSheetId="2">'таблица 10 (2)'!$A$1:$F$34</definedName>
  </definedNames>
  <calcPr calcId="162913"/>
</workbook>
</file>

<file path=xl/calcChain.xml><?xml version="1.0" encoding="utf-8"?>
<calcChain xmlns="http://schemas.openxmlformats.org/spreadsheetml/2006/main">
  <c r="F36" i="6" l="1"/>
  <c r="E36" i="6"/>
  <c r="F12" i="6"/>
  <c r="F9" i="6" s="1"/>
  <c r="I39" i="5" l="1"/>
  <c r="K52" i="5"/>
  <c r="J52" i="5"/>
  <c r="I52" i="5"/>
  <c r="H52" i="5"/>
  <c r="K50" i="5"/>
  <c r="J50" i="5"/>
  <c r="I50" i="5"/>
  <c r="H50" i="5"/>
  <c r="K43" i="5"/>
  <c r="K37" i="5" s="1"/>
  <c r="K36" i="5" s="1"/>
  <c r="J43" i="5"/>
  <c r="J37" i="5" s="1"/>
  <c r="J36" i="5" s="1"/>
  <c r="I43" i="5"/>
  <c r="I37" i="5" s="1"/>
  <c r="I36" i="5" s="1"/>
  <c r="H43" i="5"/>
  <c r="K39" i="5"/>
  <c r="J39" i="5"/>
  <c r="H39" i="5"/>
  <c r="K38" i="5"/>
  <c r="J38" i="5"/>
  <c r="I38" i="5"/>
  <c r="H38" i="5"/>
  <c r="H12" i="5" s="1"/>
  <c r="H37" i="5"/>
  <c r="H36" i="5" s="1"/>
  <c r="G21" i="4" l="1"/>
  <c r="G18" i="4" s="1"/>
  <c r="J21" i="5" l="1"/>
  <c r="K17" i="5"/>
  <c r="F18" i="4" l="1"/>
  <c r="G31" i="4"/>
  <c r="G28" i="4"/>
  <c r="G25" i="4"/>
  <c r="G22" i="4"/>
  <c r="F22" i="4"/>
  <c r="G19" i="4"/>
  <c r="F19" i="4"/>
  <c r="G16" i="4"/>
  <c r="F13" i="6"/>
  <c r="F10" i="6" s="1"/>
  <c r="E13" i="6"/>
  <c r="E10" i="6" s="1"/>
  <c r="E12" i="6"/>
  <c r="E9" i="6" s="1"/>
  <c r="J12" i="5" l="1"/>
  <c r="K12" i="5"/>
  <c r="I12" i="5"/>
  <c r="K21" i="5" l="1"/>
  <c r="I17" i="5"/>
  <c r="I21" i="5"/>
  <c r="J17" i="5" l="1"/>
  <c r="F16" i="4" l="1"/>
  <c r="J34" i="5" l="1"/>
  <c r="H21" i="5"/>
  <c r="H17" i="5"/>
  <c r="F31" i="4" l="1"/>
  <c r="F28" i="4"/>
  <c r="F25" i="4"/>
  <c r="K34" i="5" l="1"/>
  <c r="I34" i="5"/>
  <c r="H34" i="5"/>
  <c r="K29" i="5"/>
  <c r="J29" i="5"/>
  <c r="I29" i="5"/>
  <c r="H29" i="5"/>
  <c r="K27" i="5"/>
  <c r="J27" i="5"/>
  <c r="I27" i="5"/>
  <c r="H27" i="5"/>
  <c r="K25" i="5"/>
  <c r="J25" i="5"/>
  <c r="I25" i="5"/>
  <c r="H25" i="5"/>
  <c r="K15" i="5"/>
  <c r="J15" i="5"/>
  <c r="I15" i="5"/>
  <c r="H15" i="5"/>
  <c r="H14" i="5" s="1"/>
  <c r="H11" i="5" s="1"/>
  <c r="I14" i="5" l="1"/>
  <c r="K14" i="5"/>
  <c r="H13" i="5"/>
  <c r="H10" i="5" s="1"/>
  <c r="J14" i="5"/>
  <c r="J11" i="5" s="1"/>
  <c r="K11" i="5" l="1"/>
  <c r="I13" i="5"/>
  <c r="I10" i="5" s="1"/>
  <c r="I11" i="5"/>
  <c r="K13" i="5"/>
  <c r="K10" i="5" s="1"/>
  <c r="J13" i="5"/>
  <c r="J10" i="5" s="1"/>
</calcChain>
</file>

<file path=xl/sharedStrings.xml><?xml version="1.0" encoding="utf-8"?>
<sst xmlns="http://schemas.openxmlformats.org/spreadsheetml/2006/main" count="476" uniqueCount="182">
  <si>
    <t>Отчет</t>
  </si>
  <si>
    <t xml:space="preserve">об использовании бюджетных ассигнований областного бюджета </t>
  </si>
  <si>
    <t>№ п/п</t>
  </si>
  <si>
    <t>Статус</t>
  </si>
  <si>
    <t>Код бюджетной классификации</t>
  </si>
  <si>
    <t>ГРБС</t>
  </si>
  <si>
    <t>Рз Пр</t>
  </si>
  <si>
    <t>ЦСР</t>
  </si>
  <si>
    <t>кассовое исполнение</t>
  </si>
  <si>
    <t>1.</t>
  </si>
  <si>
    <t>Государственная программа</t>
  </si>
  <si>
    <t>всего</t>
  </si>
  <si>
    <t>Х</t>
  </si>
  <si>
    <t>Ответственный исполнитель, соисполнители, участники</t>
  </si>
  <si>
    <t>Подпрограмма 1</t>
  </si>
  <si>
    <t>Сведения</t>
  </si>
  <si>
    <t>Таблица 9</t>
  </si>
  <si>
    <t>о достижении значений показателей</t>
  </si>
  <si>
    <t xml:space="preserve">(индикаторов) государственной программы «Развитие транспортной системы Оренбургской области» </t>
  </si>
  <si>
    <t>Наименование показателя (индикатора)</t>
  </si>
  <si>
    <t>Единица измерения</t>
  </si>
  <si>
    <t>план</t>
  </si>
  <si>
    <t>километров</t>
  </si>
  <si>
    <t>2.</t>
  </si>
  <si>
    <t>3.</t>
  </si>
  <si>
    <t>Подпрограмма  1 «Дорожное хозяйство Оренбургской области»</t>
  </si>
  <si>
    <t>7.</t>
  </si>
  <si>
    <t>автомобильных дорог общего пользования регионального и межмуниципального значения</t>
  </si>
  <si>
    <t>автомобильных дорог общего пользования местного значения</t>
  </si>
  <si>
    <t>8.</t>
  </si>
  <si>
    <t>Прирост протяженности сети автомобильных дорог регионального и межмуниципального, местного значения в результате строительства новых автомобильных дорог, в том числе:</t>
  </si>
  <si>
    <t>сети автомобильных дорог общего пользования регионального и межмуниципального значения</t>
  </si>
  <si>
    <t>сети автомобильных дорог общего пользования местного значения</t>
  </si>
  <si>
    <t>9.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</si>
  <si>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дорог, в том числе:</t>
  </si>
  <si>
    <t>10.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</si>
  <si>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 – всего, в том числе:</t>
  </si>
  <si>
    <t>11.</t>
  </si>
  <si>
    <t>12.</t>
  </si>
  <si>
    <t>Доля протяженности автомобильных дорог общего пользования регионального и межмуниципального, местного значения, соответствующих  нормативным  требованиям к транспортно-эксплуатационным показателям, на 31 декабря отчетного года – всего, в том числе:</t>
  </si>
  <si>
    <t>процентов</t>
  </si>
  <si>
    <t xml:space="preserve">сети автомобильных дорог общего пользования регионального и межмуниципального значения </t>
  </si>
  <si>
    <t xml:space="preserve">сети автомобильных дорог общего пользования местного значения </t>
  </si>
  <si>
    <t>13.</t>
  </si>
  <si>
    <t>Площадь твердого покрытия автомобильных дорог общего пользования населенных пунктов после капитального ремонта и ремонта</t>
  </si>
  <si>
    <t>тыс. кв. метров</t>
  </si>
  <si>
    <t xml:space="preserve">Расходы (тыс. рублей)
</t>
  </si>
  <si>
    <t>04 09</t>
  </si>
  <si>
    <t>Уточнение протяженности автодорог по результатам проведения проектно изыскательских работ</t>
  </si>
  <si>
    <t>Основное 
мероприятие 1</t>
  </si>
  <si>
    <t>Основное мероприятие  4</t>
  </si>
  <si>
    <t>«Дорожное хозяйство Оренбургской области»</t>
  </si>
  <si>
    <t>Основное 
мероприятие 3</t>
  </si>
  <si>
    <t>Подпрограмма 2</t>
  </si>
  <si>
    <t>МО</t>
  </si>
  <si>
    <t>Основное мероприятие 1</t>
  </si>
  <si>
    <t>Основное мероприятие 2</t>
  </si>
  <si>
    <t>04 08</t>
  </si>
  <si>
    <t>«Строительство и реконструкция 
автомобильных дорог регионального и межмуниципального значения и искусственных сооружений на них»</t>
  </si>
  <si>
    <t>Основное 
мероприятие 2</t>
  </si>
  <si>
    <t>«Содействие развитию сети автомобильных дорог общего пользования местного значения»</t>
  </si>
  <si>
    <t>«Капитальный ремонт, ремонт и содержание автомобильных дорог регионального и межмуниципального значения и искусственных сооружений на них»</t>
  </si>
  <si>
    <t>4.</t>
  </si>
  <si>
    <t>5.</t>
  </si>
  <si>
    <t>6.</t>
  </si>
  <si>
    <t>тыс. пассажиров</t>
  </si>
  <si>
    <t>14.</t>
  </si>
  <si>
    <t>15.</t>
  </si>
  <si>
    <t>871</t>
  </si>
  <si>
    <t>10 03</t>
  </si>
  <si>
    <t>Основное мероприятие 3</t>
  </si>
  <si>
    <t>17 2 03 80960</t>
  </si>
  <si>
    <t>1710280410</t>
  </si>
  <si>
    <t>1710393200</t>
  </si>
  <si>
    <t>1710390920</t>
  </si>
  <si>
    <t>1710490760</t>
  </si>
  <si>
    <t>1710140010</t>
  </si>
  <si>
    <t>Основное мероприятие 4</t>
  </si>
  <si>
    <t>16.</t>
  </si>
  <si>
    <t>Таблица 8</t>
  </si>
  <si>
    <t xml:space="preserve">Протяженность сети автомобильных дорог общего пользования регионального и межмуниципального, местного значения - всего, 
в том числе: </t>
  </si>
  <si>
    <t>Объемы ввода в эксплуатацию после строительства и реконструкции автомобильных дорог общего пользования регионального и межмуниципального, местного значения, 
в том числе:</t>
  </si>
  <si>
    <t xml:space="preserve"> Государственная программа «Развитие транспортной системы Оренбургской области» </t>
  </si>
  <si>
    <t>на реализацию государственной программы  «Развитие транспортной системы Оренбургской области»</t>
  </si>
  <si>
    <t xml:space="preserve">«Развитие транспортной системы Оренбургской области» </t>
  </si>
  <si>
    <t>«Обеспечение реализации подпрограммы»</t>
  </si>
  <si>
    <t>Региональный проект</t>
  </si>
  <si>
    <t>171 R1 53931</t>
  </si>
  <si>
    <t>Количество перевезенных пассажиров железнодорожным транспортом общего пользования в пригородном сообщении</t>
  </si>
  <si>
    <t>Количество перевезенных пассажиров льготных категорий железнодорожным транспортом в пригородном сообщении</t>
  </si>
  <si>
    <t>Количество перевезенных пассажиров на субсидируемых региональных и местных маршрутах регулярного воздушного сообщения</t>
  </si>
  <si>
    <t>17.</t>
  </si>
  <si>
    <t>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</t>
  </si>
  <si>
    <t>18.</t>
  </si>
  <si>
    <t>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</t>
  </si>
  <si>
    <t>17 2 01 90730</t>
  </si>
  <si>
    <t>17 2 01 90740</t>
  </si>
  <si>
    <t>17 2 01 92060</t>
  </si>
  <si>
    <t>17 2 02 93990</t>
  </si>
  <si>
    <t>17 2 04 93810</t>
  </si>
  <si>
    <t>«Обеспечение осуществления отдельных государственных полномочий по организации перевозок граждан до территорий садоводческих и огороднических некоммерческих товариществ по межмуниципальным маршрутам»</t>
  </si>
  <si>
    <t>«Содействие повышению доступности воздушных перевозок населения»</t>
  </si>
  <si>
    <t>«Государственная поддержка железнодорожного транспорта»</t>
  </si>
  <si>
    <t>«Развитие системы общественного пассажирского транспорта в Оренбургской области»</t>
  </si>
  <si>
    <t>«Обеспечение равной доступности услуг общественного транспорта для отдельных категорий граждан»</t>
  </si>
  <si>
    <t>Транспортная подвижность населения</t>
  </si>
  <si>
    <t>государственная программа</t>
  </si>
  <si>
    <t>основное мероприятие</t>
  </si>
  <si>
    <t>областная субсидия</t>
  </si>
  <si>
    <t xml:space="preserve">Характеристика  показателя (индикатора) </t>
  </si>
  <si>
    <t>Основное мероприятие  5</t>
  </si>
  <si>
    <t>1710553902</t>
  </si>
  <si>
    <t>«Строительство, реконструкция и ремонт уникальных искусственных сооружений»</t>
  </si>
  <si>
    <t>региональный проект</t>
  </si>
  <si>
    <t>«Общесистемные меры развития дорожного хозяйства»</t>
  </si>
  <si>
    <t>Доля автомобильных дорог регионального значения, соответствующих нормативным требованиям, относительно их протяженности на конец 2017 года</t>
  </si>
  <si>
    <t xml:space="preserve"> -</t>
  </si>
  <si>
    <t>Доля уникальных искусственных дорожных сооружений на сети автомобильных дорог общего пользования регионального и межмуниципального значения, находящихся в предаварийном или аварийном состоянии</t>
  </si>
  <si>
    <t>Протяженность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строительства или реконструкции</t>
  </si>
  <si>
    <t>Количество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строительства или реконструкции</t>
  </si>
  <si>
    <t>Протяженность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ремонта</t>
  </si>
  <si>
    <t>Количество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ремонта</t>
  </si>
  <si>
    <t>Доля контрактов на осуществление дорожной деятельности в рамках национального проекта, предусматривающих использование новых технологий и материалов, включенных в Реестр новых и наилучших технологий, материалов и технологических решений повторного применения, процентов в общем объеме новых государственных контрактов на выполнение работ по капитальному ремонту, ремонту и содержанию автомобильных дорог</t>
  </si>
  <si>
    <t>Доля контрактов на осуществление дорожной деятельности в рамках национального проекта, предусматривающих выполнение работ на принципах контракта жизненного цикла, предусматривающего объединение в один контракт различных видов дорожных работ, процентов в общем объеме новых государственных контрактов на выполнение работ по капитальному ремонту, ремонту и содержанию автомобильных дорог</t>
  </si>
  <si>
    <t>пог. метров</t>
  </si>
  <si>
    <t>штук</t>
  </si>
  <si>
    <t>20.</t>
  </si>
  <si>
    <t>19.</t>
  </si>
  <si>
    <t>21.</t>
  </si>
  <si>
    <t>22.</t>
  </si>
  <si>
    <t>тыс. пассажиров километров  на 1 жителя</t>
  </si>
  <si>
    <t>МСЖКДХиТ</t>
  </si>
  <si>
    <t>851</t>
  </si>
  <si>
    <t>17 2 02 9488V</t>
  </si>
  <si>
    <t>1710281320</t>
  </si>
  <si>
    <t>171 R2 54180</t>
  </si>
  <si>
    <t>утверждено сводной бюджетной росписью на отчетную дату</t>
  </si>
  <si>
    <t>утверждено в государственной программе на отчетную дату</t>
  </si>
  <si>
    <t>утверждено сводной бюджетной росписью на 1 января отчетного года</t>
  </si>
  <si>
    <t>Доля отечественного оборудования (товаров, работ, услуг) в общем объеме закупок</t>
  </si>
  <si>
    <t>Общая протяженность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 на 31 декабря отчетного года, в том числе:</t>
  </si>
  <si>
    <t>Количество мест концентрации дорожно-транспортных происшествий (аварийно-опасных участков) на дорожной сети Оренбургской области</t>
  </si>
  <si>
    <t>Доля автомобильных дорог регионального и межмуниципального значения, работающих в режиме перегрузке</t>
  </si>
  <si>
    <t>Доля автомобильных дорог регионального и  межмуниципального значения, соответствующих нормативным требованиям</t>
  </si>
  <si>
    <t>2020 год</t>
  </si>
  <si>
    <t>за 2021 год</t>
  </si>
  <si>
    <t>факт на 31.12.2021</t>
  </si>
  <si>
    <t>Доля объектов, на которых предусматривается использование новых и наилучших технологий, включенных в Реестр</t>
  </si>
  <si>
    <t>Доля контрактов жизненного цикла, предусматривающих выполнение работ по строительству, реконструкции, капитальному ремонту автомобильных дорог регионального (межмуниципального) значения</t>
  </si>
  <si>
    <t>С 2021 года показатель исключен в соотвествствии с доп. соглашением № 103-2019-R10048-1/2 от 16.12.2020</t>
  </si>
  <si>
    <t>171 R1 W3934</t>
  </si>
  <si>
    <t>Подпрограмма 2 «Развитие системы общественного пассажирского транспорта в Оренбургской области»</t>
  </si>
  <si>
    <t>171025390F</t>
  </si>
  <si>
    <t>171035390F</t>
  </si>
  <si>
    <t>Обоснование отклонения
 значения показателя (индикатора) (при наличии)</t>
  </si>
  <si>
    <t>"Региональная и местная дорожная сеть (Оренбургская область)"</t>
  </si>
  <si>
    <t>171 R1 W3935</t>
  </si>
  <si>
    <t>Таблица 10</t>
  </si>
  <si>
    <t xml:space="preserve">№ п/п </t>
  </si>
  <si>
    <t xml:space="preserve">Статус </t>
  </si>
  <si>
    <t>Источник финансирования</t>
  </si>
  <si>
    <t>Утверждено в сводной бюджетной росписи на отчетную дату</t>
  </si>
  <si>
    <t>Кассовый расход на отчетную дату</t>
  </si>
  <si>
    <t>всего,  в том числе:</t>
  </si>
  <si>
    <t>федеральный бюджет</t>
  </si>
  <si>
    <t>Основное  мероприятие 1</t>
  </si>
  <si>
    <t>«Строительство и реконструкция автомобильных дорог регионального и межмуниципального значения и искусственных сооружений на них»</t>
  </si>
  <si>
    <t>в отчетном году выполнение мероприятий не предусмотрено</t>
  </si>
  <si>
    <t>Значение показателей (индикаторов)</t>
  </si>
  <si>
    <t>Наименование государственной программы, подпрограммы, структурного элемента государственной программы</t>
  </si>
  <si>
    <t>об объемах финансирования государственной программы за счет областного,федерального бюджетов,</t>
  </si>
  <si>
    <t>средств государтсвенных внебюджетных фондов</t>
  </si>
  <si>
    <t>государственный внебюджетный фонд</t>
  </si>
  <si>
    <t>171 R1 Y3936</t>
  </si>
  <si>
    <t>Основное 
мероприятие  5</t>
  </si>
  <si>
    <t>Доля дорожной сети городских агломераций, находящаяся в нормативном состоянии</t>
  </si>
  <si>
    <t>17 2 04 93760</t>
  </si>
  <si>
    <t>Основное мероприятие  2</t>
  </si>
  <si>
    <t>«Обеспечение равной доступности услуг  общественного транспорта для отдельных категорий граждан»</t>
  </si>
  <si>
    <t>Основное
мероприятие  4</t>
  </si>
  <si>
    <t>Дата получения положительного заключения государственной экспертизы по объекту "Строительство автомобильной дороги по ул. Механизаторов в п. Чистый Оренбургского района" 07.09.2021. Причиной длительного прохождения экспертизы стала необходимость получения согласования проекта технических условий с ФКУ "Приуралье", которое было получено  10.08.2021.  Также в ходе строительства дороги возникла необходимость выполнения дополнительных объемов работ, что привело к увеличению сроков выполнения работ. В связи с неблагоприятными погодными условиями (низкая температура воздуха) продолжить выполнение работ по укладке верхнего слоя асфальтобетонного покрытия проезжей части в 2021 году не представлялось возможным</t>
  </si>
  <si>
    <t>снижение пассажирооборота вследствие введенных ограничений на передвижение граждан в связи с угрозой распространения коронавируса.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</si>
</sst>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.0_ ;\-#,##0.0\ "/>
    <numFmt numFmtId="167" formatCode="0.000"/>
    <numFmt numFmtId="168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8" fontId="4" fillId="0" borderId="1" xfId="0" applyNumberFormat="1" applyFont="1" applyFill="1" applyBorder="1" applyAlignment="1">
      <alignment horizontal="right" vertical="center" wrapText="1"/>
    </xf>
    <xf numFmtId="168" fontId="0" fillId="2" borderId="0" xfId="0" applyNumberFormat="1" applyFill="1"/>
    <xf numFmtId="4" fontId="4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2" fontId="2" fillId="2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168" fontId="4" fillId="0" borderId="1" xfId="0" applyNumberFormat="1" applyFont="1" applyFill="1" applyBorder="1" applyAlignment="1">
      <alignment horizontal="right" vertical="top" wrapText="1"/>
    </xf>
    <xf numFmtId="167" fontId="2" fillId="0" borderId="1" xfId="0" applyNumberFormat="1" applyFont="1" applyFill="1" applyBorder="1" applyAlignment="1">
      <alignment horizontal="center" vertical="top" wrapText="1"/>
    </xf>
    <xf numFmtId="164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0" fillId="0" borderId="7" xfId="0" applyFill="1" applyBorder="1" applyAlignment="1"/>
    <xf numFmtId="0" fontId="0" fillId="0" borderId="3" xfId="0" applyFill="1" applyBorder="1" applyAlignment="1"/>
    <xf numFmtId="0" fontId="2" fillId="0" borderId="2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/>
    <xf numFmtId="0" fontId="3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/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2092482.0/" TargetMode="External"/><Relationship Id="rId1" Type="http://schemas.openxmlformats.org/officeDocument/2006/relationships/hyperlink" Target="garantf1://72092482.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25" zoomScaleNormal="100" workbookViewId="0">
      <selection activeCell="G31" sqref="G31"/>
    </sheetView>
  </sheetViews>
  <sheetFormatPr defaultColWidth="8.85546875" defaultRowHeight="12.75" x14ac:dyDescent="0.2"/>
  <cols>
    <col min="1" max="1" width="4.7109375" style="10" customWidth="1"/>
    <col min="2" max="2" width="40" style="4" customWidth="1"/>
    <col min="3" max="3" width="13.42578125" style="4" customWidth="1"/>
    <col min="4" max="4" width="12.5703125" style="4" customWidth="1"/>
    <col min="5" max="5" width="9.5703125" style="4" customWidth="1"/>
    <col min="6" max="6" width="9.85546875" style="4" customWidth="1"/>
    <col min="7" max="7" width="9.140625" style="4" customWidth="1"/>
    <col min="8" max="8" width="28.140625" style="4" customWidth="1"/>
    <col min="9" max="9" width="13.28515625" style="4" customWidth="1"/>
    <col min="10" max="11" width="8.85546875" style="4"/>
    <col min="12" max="12" width="17.140625" style="4" customWidth="1"/>
    <col min="13" max="16384" width="8.85546875" style="4"/>
  </cols>
  <sheetData>
    <row r="1" spans="1:12" x14ac:dyDescent="0.2">
      <c r="B1" s="3"/>
      <c r="C1" s="3"/>
      <c r="D1" s="3"/>
      <c r="E1" s="3"/>
      <c r="F1" s="3"/>
      <c r="G1" s="3"/>
      <c r="H1" s="2" t="s">
        <v>79</v>
      </c>
    </row>
    <row r="2" spans="1:12" ht="13.9" customHeight="1" x14ac:dyDescent="0.2">
      <c r="A2" s="101" t="s">
        <v>0</v>
      </c>
      <c r="B2" s="101"/>
      <c r="C2" s="101"/>
      <c r="D2" s="101"/>
      <c r="E2" s="101"/>
      <c r="F2" s="101"/>
      <c r="G2" s="101"/>
      <c r="H2" s="101"/>
      <c r="L2" s="69"/>
    </row>
    <row r="3" spans="1:12" ht="15.75" x14ac:dyDescent="0.2">
      <c r="A3" s="101" t="s">
        <v>17</v>
      </c>
      <c r="B3" s="101"/>
      <c r="C3" s="101"/>
      <c r="D3" s="101"/>
      <c r="E3" s="101"/>
      <c r="F3" s="101"/>
      <c r="G3" s="101"/>
      <c r="H3" s="101"/>
      <c r="L3" s="69"/>
    </row>
    <row r="4" spans="1:12" x14ac:dyDescent="0.2">
      <c r="A4" s="101" t="s">
        <v>18</v>
      </c>
      <c r="B4" s="101"/>
      <c r="C4" s="101"/>
      <c r="D4" s="101"/>
      <c r="E4" s="101"/>
      <c r="F4" s="101"/>
      <c r="G4" s="101"/>
      <c r="H4" s="101"/>
    </row>
    <row r="5" spans="1:12" x14ac:dyDescent="0.2">
      <c r="A5" s="101" t="s">
        <v>145</v>
      </c>
      <c r="B5" s="101"/>
      <c r="C5" s="101"/>
      <c r="D5" s="101"/>
      <c r="E5" s="101"/>
      <c r="F5" s="101"/>
      <c r="G5" s="101"/>
      <c r="H5" s="101"/>
    </row>
    <row r="6" spans="1:12" x14ac:dyDescent="0.2">
      <c r="A6" s="101"/>
      <c r="B6" s="101"/>
      <c r="C6" s="101"/>
      <c r="D6" s="101"/>
      <c r="E6" s="101"/>
      <c r="F6" s="101"/>
      <c r="G6" s="101"/>
      <c r="H6" s="101"/>
    </row>
    <row r="7" spans="1:12" ht="51.75" customHeight="1" x14ac:dyDescent="0.2">
      <c r="A7" s="105" t="s">
        <v>2</v>
      </c>
      <c r="B7" s="102" t="s">
        <v>19</v>
      </c>
      <c r="C7" s="109" t="s">
        <v>109</v>
      </c>
      <c r="D7" s="102" t="s">
        <v>20</v>
      </c>
      <c r="E7" s="102" t="s">
        <v>168</v>
      </c>
      <c r="F7" s="102"/>
      <c r="G7" s="102"/>
      <c r="H7" s="102" t="s">
        <v>154</v>
      </c>
      <c r="I7" s="5"/>
    </row>
    <row r="8" spans="1:12" x14ac:dyDescent="0.2">
      <c r="A8" s="105"/>
      <c r="B8" s="102"/>
      <c r="C8" s="110"/>
      <c r="D8" s="102"/>
      <c r="E8" s="105" t="s">
        <v>144</v>
      </c>
      <c r="F8" s="105" t="s">
        <v>145</v>
      </c>
      <c r="G8" s="105"/>
      <c r="H8" s="102"/>
    </row>
    <row r="9" spans="1:12" ht="25.5" x14ac:dyDescent="0.2">
      <c r="A9" s="105"/>
      <c r="B9" s="102"/>
      <c r="C9" s="111"/>
      <c r="D9" s="102"/>
      <c r="E9" s="105"/>
      <c r="F9" s="7" t="s">
        <v>21</v>
      </c>
      <c r="G9" s="26" t="s">
        <v>146</v>
      </c>
      <c r="H9" s="102"/>
    </row>
    <row r="10" spans="1:12" ht="22.5" customHeight="1" x14ac:dyDescent="0.2">
      <c r="A10" s="105" t="s">
        <v>82</v>
      </c>
      <c r="B10" s="105"/>
      <c r="C10" s="105"/>
      <c r="D10" s="105"/>
      <c r="E10" s="105"/>
      <c r="F10" s="105"/>
      <c r="G10" s="105"/>
      <c r="H10" s="105"/>
    </row>
    <row r="11" spans="1:12" s="5" customFormat="1" ht="78" customHeight="1" x14ac:dyDescent="0.25">
      <c r="A11" s="13" t="s">
        <v>9</v>
      </c>
      <c r="B11" s="13" t="s">
        <v>39</v>
      </c>
      <c r="C11" s="12" t="s">
        <v>106</v>
      </c>
      <c r="D11" s="12" t="s">
        <v>40</v>
      </c>
      <c r="E11" s="14">
        <v>39.4</v>
      </c>
      <c r="F11" s="14">
        <v>43.3</v>
      </c>
      <c r="G11" s="14">
        <v>43.3</v>
      </c>
      <c r="H11" s="43"/>
    </row>
    <row r="12" spans="1:12" s="5" customFormat="1" ht="53.25" customHeight="1" x14ac:dyDescent="0.25">
      <c r="A12" s="13"/>
      <c r="B12" s="13" t="s">
        <v>41</v>
      </c>
      <c r="C12" s="12"/>
      <c r="D12" s="12" t="s">
        <v>40</v>
      </c>
      <c r="E12" s="14">
        <v>27.4</v>
      </c>
      <c r="F12" s="14">
        <v>34.200000000000003</v>
      </c>
      <c r="G12" s="14">
        <v>34.200000000000003</v>
      </c>
      <c r="H12" s="43"/>
    </row>
    <row r="13" spans="1:12" s="5" customFormat="1" ht="43.15" customHeight="1" x14ac:dyDescent="0.25">
      <c r="A13" s="13"/>
      <c r="B13" s="13" t="s">
        <v>42</v>
      </c>
      <c r="C13" s="12"/>
      <c r="D13" s="12" t="s">
        <v>40</v>
      </c>
      <c r="E13" s="14">
        <v>50.9</v>
      </c>
      <c r="F13" s="33">
        <v>51.8</v>
      </c>
      <c r="G13" s="33">
        <v>51.8</v>
      </c>
      <c r="H13" s="43"/>
    </row>
    <row r="14" spans="1:12" s="5" customFormat="1" ht="54.6" customHeight="1" x14ac:dyDescent="0.25">
      <c r="A14" s="17" t="s">
        <v>23</v>
      </c>
      <c r="B14" s="17" t="s">
        <v>105</v>
      </c>
      <c r="C14" s="76" t="s">
        <v>106</v>
      </c>
      <c r="D14" s="76" t="s">
        <v>130</v>
      </c>
      <c r="E14" s="78">
        <v>0.76500000000000001</v>
      </c>
      <c r="F14" s="78">
        <v>0.76500000000000001</v>
      </c>
      <c r="G14" s="78">
        <v>0.76500000000000001</v>
      </c>
      <c r="H14" s="76" t="s">
        <v>116</v>
      </c>
    </row>
    <row r="15" spans="1:12" s="5" customFormat="1" ht="16.5" customHeight="1" x14ac:dyDescent="0.25">
      <c r="A15" s="106" t="s">
        <v>25</v>
      </c>
      <c r="B15" s="107"/>
      <c r="C15" s="107"/>
      <c r="D15" s="107"/>
      <c r="E15" s="107"/>
      <c r="F15" s="107"/>
      <c r="G15" s="107"/>
      <c r="H15" s="108"/>
    </row>
    <row r="16" spans="1:12" s="5" customFormat="1" ht="63.75" x14ac:dyDescent="0.25">
      <c r="A16" s="13" t="s">
        <v>24</v>
      </c>
      <c r="B16" s="13" t="s">
        <v>81</v>
      </c>
      <c r="C16" s="12" t="s">
        <v>107</v>
      </c>
      <c r="D16" s="12" t="s">
        <v>22</v>
      </c>
      <c r="E16" s="12">
        <v>10.61</v>
      </c>
      <c r="F16" s="41">
        <f>F17+F18</f>
        <v>3.04</v>
      </c>
      <c r="G16" s="54">
        <f>G17+G18</f>
        <v>2.9299999999999997</v>
      </c>
      <c r="H16" s="43"/>
    </row>
    <row r="17" spans="1:8" s="5" customFormat="1" ht="38.25" x14ac:dyDescent="0.25">
      <c r="A17" s="13"/>
      <c r="B17" s="13" t="s">
        <v>27</v>
      </c>
      <c r="C17" s="12"/>
      <c r="D17" s="12" t="s">
        <v>22</v>
      </c>
      <c r="E17" s="12">
        <v>6.06</v>
      </c>
      <c r="F17" s="41">
        <v>0.9</v>
      </c>
      <c r="G17" s="41">
        <v>0.9</v>
      </c>
      <c r="H17" s="43"/>
    </row>
    <row r="18" spans="1:8" s="5" customFormat="1" ht="36" customHeight="1" x14ac:dyDescent="0.25">
      <c r="A18" s="13"/>
      <c r="B18" s="13" t="s">
        <v>28</v>
      </c>
      <c r="C18" s="12"/>
      <c r="D18" s="12" t="s">
        <v>22</v>
      </c>
      <c r="E18" s="12">
        <v>4.55</v>
      </c>
      <c r="F18" s="41">
        <f>0.86+1.28</f>
        <v>2.14</v>
      </c>
      <c r="G18" s="41">
        <f>0.86+G21</f>
        <v>2.0299999999999998</v>
      </c>
      <c r="H18" s="70"/>
    </row>
    <row r="19" spans="1:8" s="5" customFormat="1" ht="54.75" customHeight="1" x14ac:dyDescent="0.25">
      <c r="A19" s="13" t="s">
        <v>62</v>
      </c>
      <c r="B19" s="13" t="s">
        <v>30</v>
      </c>
      <c r="C19" s="12" t="s">
        <v>107</v>
      </c>
      <c r="D19" s="12" t="s">
        <v>22</v>
      </c>
      <c r="E19" s="12">
        <v>7.4799999999999995</v>
      </c>
      <c r="F19" s="41">
        <f>F21</f>
        <v>1.28</v>
      </c>
      <c r="G19" s="54">
        <f>G21</f>
        <v>1.17</v>
      </c>
      <c r="H19" s="76"/>
    </row>
    <row r="20" spans="1:8" s="5" customFormat="1" ht="39.75" customHeight="1" x14ac:dyDescent="0.25">
      <c r="A20" s="13"/>
      <c r="B20" s="13" t="s">
        <v>31</v>
      </c>
      <c r="C20" s="12"/>
      <c r="D20" s="12" t="s">
        <v>22</v>
      </c>
      <c r="E20" s="12">
        <v>6.06</v>
      </c>
      <c r="F20" s="41" t="s">
        <v>116</v>
      </c>
      <c r="G20" s="41" t="s">
        <v>116</v>
      </c>
      <c r="H20" s="43"/>
    </row>
    <row r="21" spans="1:8" s="5" customFormat="1" ht="327.75" customHeight="1" x14ac:dyDescent="0.25">
      <c r="A21" s="13"/>
      <c r="B21" s="13" t="s">
        <v>32</v>
      </c>
      <c r="C21" s="12"/>
      <c r="D21" s="12" t="s">
        <v>22</v>
      </c>
      <c r="E21" s="12">
        <v>1.42</v>
      </c>
      <c r="F21" s="41">
        <v>1.28</v>
      </c>
      <c r="G21" s="41">
        <f>1.28-0.11</f>
        <v>1.17</v>
      </c>
      <c r="H21" s="76" t="s">
        <v>180</v>
      </c>
    </row>
    <row r="22" spans="1:8" s="5" customFormat="1" ht="95.25" customHeight="1" x14ac:dyDescent="0.25">
      <c r="A22" s="13" t="s">
        <v>63</v>
      </c>
      <c r="B22" s="13" t="s">
        <v>34</v>
      </c>
      <c r="C22" s="12" t="s">
        <v>107</v>
      </c>
      <c r="D22" s="12" t="s">
        <v>22</v>
      </c>
      <c r="E22" s="12">
        <v>3.13</v>
      </c>
      <c r="F22" s="41">
        <f>F23+F24</f>
        <v>1.76</v>
      </c>
      <c r="G22" s="54">
        <f>G23+G24</f>
        <v>1.76</v>
      </c>
      <c r="H22" s="43"/>
    </row>
    <row r="23" spans="1:8" s="5" customFormat="1" ht="38.25" x14ac:dyDescent="0.25">
      <c r="A23" s="13"/>
      <c r="B23" s="13" t="s">
        <v>31</v>
      </c>
      <c r="C23" s="12"/>
      <c r="D23" s="12" t="s">
        <v>22</v>
      </c>
      <c r="E23" s="12" t="s">
        <v>116</v>
      </c>
      <c r="F23" s="48">
        <v>0.9</v>
      </c>
      <c r="G23" s="54">
        <v>0.9</v>
      </c>
      <c r="H23" s="54"/>
    </row>
    <row r="24" spans="1:8" s="5" customFormat="1" ht="25.5" x14ac:dyDescent="0.25">
      <c r="A24" s="13"/>
      <c r="B24" s="13" t="s">
        <v>32</v>
      </c>
      <c r="C24" s="12"/>
      <c r="D24" s="12" t="s">
        <v>22</v>
      </c>
      <c r="E24" s="12">
        <v>3.13</v>
      </c>
      <c r="F24" s="41">
        <v>0.86</v>
      </c>
      <c r="G24" s="54">
        <v>0.86</v>
      </c>
      <c r="H24" s="54"/>
    </row>
    <row r="25" spans="1:8" s="5" customFormat="1" ht="93.6" customHeight="1" x14ac:dyDescent="0.25">
      <c r="A25" s="13" t="s">
        <v>64</v>
      </c>
      <c r="B25" s="13" t="s">
        <v>36</v>
      </c>
      <c r="C25" s="12" t="s">
        <v>107</v>
      </c>
      <c r="D25" s="12" t="s">
        <v>22</v>
      </c>
      <c r="E25" s="12">
        <v>484.46000000000004</v>
      </c>
      <c r="F25" s="33">
        <f>F26+F27</f>
        <v>599.66</v>
      </c>
      <c r="G25" s="33">
        <f>G26+G27</f>
        <v>599.66</v>
      </c>
      <c r="H25" s="54"/>
    </row>
    <row r="26" spans="1:8" s="5" customFormat="1" ht="38.25" x14ac:dyDescent="0.25">
      <c r="A26" s="13"/>
      <c r="B26" s="13" t="s">
        <v>31</v>
      </c>
      <c r="C26" s="12"/>
      <c r="D26" s="12" t="s">
        <v>22</v>
      </c>
      <c r="E26" s="12">
        <v>303.5</v>
      </c>
      <c r="F26" s="33">
        <v>389.5</v>
      </c>
      <c r="G26" s="41">
        <v>389.5</v>
      </c>
      <c r="H26" s="54"/>
    </row>
    <row r="27" spans="1:8" s="5" customFormat="1" ht="25.5" x14ac:dyDescent="0.25">
      <c r="A27" s="13"/>
      <c r="B27" s="13" t="s">
        <v>32</v>
      </c>
      <c r="C27" s="12"/>
      <c r="D27" s="12" t="s">
        <v>22</v>
      </c>
      <c r="E27" s="12">
        <v>180.96</v>
      </c>
      <c r="F27" s="33">
        <v>210.16</v>
      </c>
      <c r="G27" s="41">
        <v>210.16</v>
      </c>
      <c r="H27" s="54"/>
    </row>
    <row r="28" spans="1:8" s="5" customFormat="1" ht="80.25" customHeight="1" x14ac:dyDescent="0.25">
      <c r="A28" s="13" t="s">
        <v>26</v>
      </c>
      <c r="B28" s="13" t="s">
        <v>140</v>
      </c>
      <c r="C28" s="12" t="s">
        <v>107</v>
      </c>
      <c r="D28" s="12" t="s">
        <v>22</v>
      </c>
      <c r="E28" s="15">
        <v>9552.130000000001</v>
      </c>
      <c r="F28" s="15">
        <f>F29+F30</f>
        <v>10420.200000000001</v>
      </c>
      <c r="G28" s="15">
        <f>G29+G30</f>
        <v>10420.200000000001</v>
      </c>
      <c r="H28" s="54"/>
    </row>
    <row r="29" spans="1:8" s="5" customFormat="1" ht="38.25" x14ac:dyDescent="0.25">
      <c r="A29" s="13"/>
      <c r="B29" s="13" t="s">
        <v>31</v>
      </c>
      <c r="C29" s="12"/>
      <c r="D29" s="12" t="s">
        <v>22</v>
      </c>
      <c r="E29" s="15">
        <v>3269</v>
      </c>
      <c r="F29" s="15">
        <v>4007.4</v>
      </c>
      <c r="G29" s="15">
        <v>4007.4</v>
      </c>
      <c r="H29" s="54"/>
    </row>
    <row r="30" spans="1:8" s="5" customFormat="1" ht="28.5" customHeight="1" x14ac:dyDescent="0.25">
      <c r="A30" s="13"/>
      <c r="B30" s="13" t="s">
        <v>32</v>
      </c>
      <c r="C30" s="12"/>
      <c r="D30" s="12" t="s">
        <v>22</v>
      </c>
      <c r="E30" s="15">
        <v>6283.13</v>
      </c>
      <c r="F30" s="15">
        <v>6412.8</v>
      </c>
      <c r="G30" s="15">
        <v>6412.8</v>
      </c>
      <c r="H30" s="54"/>
    </row>
    <row r="31" spans="1:8" s="5" customFormat="1" ht="54" customHeight="1" x14ac:dyDescent="0.25">
      <c r="A31" s="13" t="s">
        <v>29</v>
      </c>
      <c r="B31" s="13" t="s">
        <v>80</v>
      </c>
      <c r="C31" s="12" t="s">
        <v>107</v>
      </c>
      <c r="D31" s="12" t="s">
        <v>22</v>
      </c>
      <c r="E31" s="15">
        <v>24253.4</v>
      </c>
      <c r="F31" s="15">
        <f>F32+F33</f>
        <v>24109.4</v>
      </c>
      <c r="G31" s="15">
        <f>G32+G33</f>
        <v>24109.4</v>
      </c>
      <c r="H31" s="43"/>
    </row>
    <row r="32" spans="1:8" s="5" customFormat="1" ht="38.25" x14ac:dyDescent="0.25">
      <c r="A32" s="13"/>
      <c r="B32" s="13" t="s">
        <v>41</v>
      </c>
      <c r="C32" s="12"/>
      <c r="D32" s="12" t="s">
        <v>22</v>
      </c>
      <c r="E32" s="15">
        <v>11897</v>
      </c>
      <c r="F32" s="15">
        <v>11753</v>
      </c>
      <c r="G32" s="15">
        <v>11753</v>
      </c>
      <c r="H32" s="43"/>
    </row>
    <row r="33" spans="1:8" s="5" customFormat="1" ht="42.75" customHeight="1" x14ac:dyDescent="0.25">
      <c r="A33" s="13"/>
      <c r="B33" s="13" t="s">
        <v>42</v>
      </c>
      <c r="C33" s="12"/>
      <c r="D33" s="12" t="s">
        <v>22</v>
      </c>
      <c r="E33" s="15">
        <v>12356.4</v>
      </c>
      <c r="F33" s="15">
        <v>12356.4</v>
      </c>
      <c r="G33" s="15">
        <v>12356.4</v>
      </c>
      <c r="H33" s="43"/>
    </row>
    <row r="34" spans="1:8" s="5" customFormat="1" ht="50.25" customHeight="1" x14ac:dyDescent="0.25">
      <c r="A34" s="13" t="s">
        <v>33</v>
      </c>
      <c r="B34" s="13" t="s">
        <v>44</v>
      </c>
      <c r="C34" s="12" t="s">
        <v>108</v>
      </c>
      <c r="D34" s="12" t="s">
        <v>45</v>
      </c>
      <c r="E34" s="15">
        <v>1662.11</v>
      </c>
      <c r="F34" s="15">
        <v>1225.2</v>
      </c>
      <c r="G34" s="15">
        <v>1225.2</v>
      </c>
      <c r="H34" s="43"/>
    </row>
    <row r="35" spans="1:8" ht="51" hidden="1" x14ac:dyDescent="0.2">
      <c r="A35" s="73" t="s">
        <v>35</v>
      </c>
      <c r="B35" s="73" t="s">
        <v>115</v>
      </c>
      <c r="C35" s="72" t="s">
        <v>113</v>
      </c>
      <c r="D35" s="72" t="s">
        <v>40</v>
      </c>
      <c r="E35" s="72">
        <v>29.3</v>
      </c>
      <c r="F35" s="72" t="s">
        <v>116</v>
      </c>
      <c r="G35" s="72" t="s">
        <v>116</v>
      </c>
      <c r="H35" s="72" t="s">
        <v>149</v>
      </c>
    </row>
    <row r="36" spans="1:8" ht="51.75" customHeight="1" x14ac:dyDescent="0.2">
      <c r="A36" s="36" t="s">
        <v>37</v>
      </c>
      <c r="B36" s="17" t="s">
        <v>143</v>
      </c>
      <c r="C36" s="29" t="s">
        <v>113</v>
      </c>
      <c r="D36" s="29" t="s">
        <v>40</v>
      </c>
      <c r="E36" s="29">
        <v>29.3</v>
      </c>
      <c r="F36" s="15">
        <v>31.3</v>
      </c>
      <c r="G36" s="41">
        <v>32.54</v>
      </c>
      <c r="H36" s="43"/>
    </row>
    <row r="37" spans="1:8" ht="50.25" customHeight="1" x14ac:dyDescent="0.2">
      <c r="A37" s="36" t="s">
        <v>38</v>
      </c>
      <c r="B37" s="13" t="s">
        <v>175</v>
      </c>
      <c r="C37" s="12" t="s">
        <v>113</v>
      </c>
      <c r="D37" s="12" t="s">
        <v>40</v>
      </c>
      <c r="E37" s="12">
        <v>64.5</v>
      </c>
      <c r="F37" s="15">
        <v>71</v>
      </c>
      <c r="G37" s="41">
        <v>71.91</v>
      </c>
      <c r="H37" s="54"/>
    </row>
    <row r="38" spans="1:8" ht="43.5" customHeight="1" x14ac:dyDescent="0.2">
      <c r="A38" s="17" t="s">
        <v>43</v>
      </c>
      <c r="B38" s="17" t="s">
        <v>139</v>
      </c>
      <c r="C38" s="29" t="s">
        <v>113</v>
      </c>
      <c r="D38" s="35" t="s">
        <v>40</v>
      </c>
      <c r="E38" s="14">
        <v>100</v>
      </c>
      <c r="F38" s="14">
        <v>62</v>
      </c>
      <c r="G38" s="41">
        <v>100</v>
      </c>
      <c r="H38" s="43"/>
    </row>
    <row r="39" spans="1:8" ht="51" hidden="1" x14ac:dyDescent="0.2">
      <c r="A39" s="73" t="s">
        <v>66</v>
      </c>
      <c r="B39" s="73" t="s">
        <v>141</v>
      </c>
      <c r="C39" s="72" t="s">
        <v>113</v>
      </c>
      <c r="D39" s="72" t="s">
        <v>40</v>
      </c>
      <c r="E39" s="72">
        <v>26.87</v>
      </c>
      <c r="F39" s="74" t="s">
        <v>116</v>
      </c>
      <c r="G39" s="72" t="s">
        <v>116</v>
      </c>
      <c r="H39" s="72" t="s">
        <v>149</v>
      </c>
    </row>
    <row r="40" spans="1:8" ht="40.5" hidden="1" customHeight="1" x14ac:dyDescent="0.2">
      <c r="A40" s="73" t="s">
        <v>67</v>
      </c>
      <c r="B40" s="73" t="s">
        <v>142</v>
      </c>
      <c r="C40" s="72" t="s">
        <v>113</v>
      </c>
      <c r="D40" s="72" t="s">
        <v>40</v>
      </c>
      <c r="E40" s="72">
        <v>0.99</v>
      </c>
      <c r="F40" s="72" t="s">
        <v>116</v>
      </c>
      <c r="G40" s="72" t="s">
        <v>116</v>
      </c>
      <c r="H40" s="72" t="s">
        <v>149</v>
      </c>
    </row>
    <row r="41" spans="1:8" ht="72.75" hidden="1" customHeight="1" x14ac:dyDescent="0.2">
      <c r="A41" s="73" t="s">
        <v>78</v>
      </c>
      <c r="B41" s="73" t="s">
        <v>117</v>
      </c>
      <c r="C41" s="72" t="s">
        <v>107</v>
      </c>
      <c r="D41" s="72" t="s">
        <v>40</v>
      </c>
      <c r="E41" s="74">
        <v>42.3</v>
      </c>
      <c r="F41" s="72" t="s">
        <v>116</v>
      </c>
      <c r="G41" s="72" t="s">
        <v>116</v>
      </c>
      <c r="H41" s="72" t="s">
        <v>167</v>
      </c>
    </row>
    <row r="42" spans="1:8" ht="72.75" hidden="1" customHeight="1" x14ac:dyDescent="0.2">
      <c r="A42" s="73" t="s">
        <v>91</v>
      </c>
      <c r="B42" s="73" t="s">
        <v>118</v>
      </c>
      <c r="C42" s="72" t="s">
        <v>107</v>
      </c>
      <c r="D42" s="72" t="s">
        <v>124</v>
      </c>
      <c r="E42" s="72">
        <v>101.45</v>
      </c>
      <c r="F42" s="72" t="s">
        <v>116</v>
      </c>
      <c r="G42" s="72" t="s">
        <v>116</v>
      </c>
      <c r="H42" s="72" t="s">
        <v>167</v>
      </c>
    </row>
    <row r="43" spans="1:8" ht="72.75" hidden="1" customHeight="1" x14ac:dyDescent="0.2">
      <c r="A43" s="73" t="s">
        <v>93</v>
      </c>
      <c r="B43" s="73" t="s">
        <v>119</v>
      </c>
      <c r="C43" s="72" t="s">
        <v>107</v>
      </c>
      <c r="D43" s="72" t="s">
        <v>125</v>
      </c>
      <c r="E43" s="72">
        <v>1</v>
      </c>
      <c r="F43" s="72" t="s">
        <v>116</v>
      </c>
      <c r="G43" s="72" t="s">
        <v>116</v>
      </c>
      <c r="H43" s="72" t="s">
        <v>167</v>
      </c>
    </row>
    <row r="44" spans="1:8" ht="72.75" hidden="1" customHeight="1" x14ac:dyDescent="0.2">
      <c r="A44" s="73" t="s">
        <v>127</v>
      </c>
      <c r="B44" s="73" t="s">
        <v>120</v>
      </c>
      <c r="C44" s="72" t="s">
        <v>107</v>
      </c>
      <c r="D44" s="72" t="s">
        <v>124</v>
      </c>
      <c r="E44" s="72">
        <v>562.27</v>
      </c>
      <c r="F44" s="72" t="s">
        <v>116</v>
      </c>
      <c r="G44" s="72" t="s">
        <v>116</v>
      </c>
      <c r="H44" s="72" t="s">
        <v>167</v>
      </c>
    </row>
    <row r="45" spans="1:8" ht="72.75" hidden="1" customHeight="1" x14ac:dyDescent="0.2">
      <c r="A45" s="73" t="s">
        <v>126</v>
      </c>
      <c r="B45" s="73" t="s">
        <v>121</v>
      </c>
      <c r="C45" s="72" t="s">
        <v>107</v>
      </c>
      <c r="D45" s="72" t="s">
        <v>125</v>
      </c>
      <c r="E45" s="72">
        <v>4</v>
      </c>
      <c r="F45" s="72" t="s">
        <v>116</v>
      </c>
      <c r="G45" s="72" t="s">
        <v>116</v>
      </c>
      <c r="H45" s="72" t="s">
        <v>167</v>
      </c>
    </row>
    <row r="46" spans="1:8" ht="140.25" hidden="1" customHeight="1" x14ac:dyDescent="0.2">
      <c r="A46" s="73" t="s">
        <v>128</v>
      </c>
      <c r="B46" s="73" t="s">
        <v>122</v>
      </c>
      <c r="C46" s="72" t="s">
        <v>113</v>
      </c>
      <c r="D46" s="72" t="s">
        <v>40</v>
      </c>
      <c r="E46" s="74">
        <v>91.67</v>
      </c>
      <c r="F46" s="74" t="s">
        <v>116</v>
      </c>
      <c r="G46" s="72" t="s">
        <v>116</v>
      </c>
      <c r="H46" s="72" t="s">
        <v>149</v>
      </c>
    </row>
    <row r="47" spans="1:8" ht="135" hidden="1" customHeight="1" x14ac:dyDescent="0.2">
      <c r="A47" s="73" t="s">
        <v>129</v>
      </c>
      <c r="B47" s="73" t="s">
        <v>123</v>
      </c>
      <c r="C47" s="72" t="s">
        <v>113</v>
      </c>
      <c r="D47" s="72" t="s">
        <v>40</v>
      </c>
      <c r="E47" s="74">
        <v>16.670000000000002</v>
      </c>
      <c r="F47" s="74" t="s">
        <v>116</v>
      </c>
      <c r="G47" s="72" t="s">
        <v>116</v>
      </c>
      <c r="H47" s="72" t="s">
        <v>149</v>
      </c>
    </row>
    <row r="48" spans="1:8" ht="60.75" customHeight="1" x14ac:dyDescent="0.2">
      <c r="A48" s="42" t="s">
        <v>66</v>
      </c>
      <c r="B48" s="17" t="s">
        <v>147</v>
      </c>
      <c r="C48" s="41" t="s">
        <v>113</v>
      </c>
      <c r="D48" s="41" t="s">
        <v>40</v>
      </c>
      <c r="E48" s="45" t="s">
        <v>116</v>
      </c>
      <c r="F48" s="45">
        <v>10</v>
      </c>
      <c r="G48" s="41">
        <v>70.59</v>
      </c>
      <c r="H48" s="44"/>
    </row>
    <row r="49" spans="1:8" ht="70.5" customHeight="1" x14ac:dyDescent="0.2">
      <c r="A49" s="42" t="s">
        <v>67</v>
      </c>
      <c r="B49" s="17" t="s">
        <v>148</v>
      </c>
      <c r="C49" s="41" t="s">
        <v>113</v>
      </c>
      <c r="D49" s="41" t="s">
        <v>40</v>
      </c>
      <c r="E49" s="45" t="s">
        <v>116</v>
      </c>
      <c r="F49" s="45">
        <v>7</v>
      </c>
      <c r="G49" s="41">
        <v>14.29</v>
      </c>
      <c r="H49" s="55"/>
    </row>
    <row r="50" spans="1:8" ht="24.75" customHeight="1" x14ac:dyDescent="0.2">
      <c r="A50" s="103" t="s">
        <v>151</v>
      </c>
      <c r="B50" s="103"/>
      <c r="C50" s="103"/>
      <c r="D50" s="103"/>
      <c r="E50" s="103"/>
      <c r="F50" s="103"/>
      <c r="G50" s="103"/>
      <c r="H50" s="103"/>
    </row>
    <row r="51" spans="1:8" ht="74.25" customHeight="1" x14ac:dyDescent="0.2">
      <c r="A51" s="47" t="s">
        <v>78</v>
      </c>
      <c r="B51" s="17" t="s">
        <v>88</v>
      </c>
      <c r="C51" s="17" t="s">
        <v>107</v>
      </c>
      <c r="D51" s="53" t="s">
        <v>65</v>
      </c>
      <c r="E51" s="79">
        <v>1037.7</v>
      </c>
      <c r="F51" s="79">
        <v>1000</v>
      </c>
      <c r="G51" s="79">
        <v>1210.47</v>
      </c>
      <c r="H51" s="46" t="s">
        <v>116</v>
      </c>
    </row>
    <row r="52" spans="1:8" ht="74.25" customHeight="1" x14ac:dyDescent="0.2">
      <c r="A52" s="47" t="s">
        <v>91</v>
      </c>
      <c r="B52" s="17" t="s">
        <v>89</v>
      </c>
      <c r="C52" s="17" t="s">
        <v>107</v>
      </c>
      <c r="D52" s="53" t="s">
        <v>65</v>
      </c>
      <c r="E52" s="79">
        <v>59</v>
      </c>
      <c r="F52" s="79">
        <v>70</v>
      </c>
      <c r="G52" s="79">
        <v>62.05</v>
      </c>
      <c r="H52" s="80" t="s">
        <v>181</v>
      </c>
    </row>
    <row r="53" spans="1:8" ht="74.25" customHeight="1" x14ac:dyDescent="0.2">
      <c r="A53" s="47" t="s">
        <v>93</v>
      </c>
      <c r="B53" s="17" t="s">
        <v>90</v>
      </c>
      <c r="C53" s="17" t="s">
        <v>107</v>
      </c>
      <c r="D53" s="53" t="s">
        <v>65</v>
      </c>
      <c r="E53" s="79">
        <v>9.1</v>
      </c>
      <c r="F53" s="79">
        <v>5.7</v>
      </c>
      <c r="G53" s="79">
        <v>9.61</v>
      </c>
      <c r="H53" s="46" t="s">
        <v>116</v>
      </c>
    </row>
    <row r="54" spans="1:8" ht="74.25" customHeight="1" x14ac:dyDescent="0.2">
      <c r="A54" s="47" t="s">
        <v>127</v>
      </c>
      <c r="B54" s="17" t="s">
        <v>92</v>
      </c>
      <c r="C54" s="17" t="s">
        <v>107</v>
      </c>
      <c r="D54" s="53" t="s">
        <v>65</v>
      </c>
      <c r="E54" s="79">
        <v>1399.1</v>
      </c>
      <c r="F54" s="79">
        <v>1030</v>
      </c>
      <c r="G54" s="79">
        <v>1043.33</v>
      </c>
      <c r="H54" s="46" t="s">
        <v>116</v>
      </c>
    </row>
    <row r="55" spans="1:8" ht="74.25" customHeight="1" x14ac:dyDescent="0.2">
      <c r="A55" s="47" t="s">
        <v>126</v>
      </c>
      <c r="B55" s="17" t="s">
        <v>94</v>
      </c>
      <c r="C55" s="17" t="s">
        <v>107</v>
      </c>
      <c r="D55" s="53" t="s">
        <v>65</v>
      </c>
      <c r="E55" s="79">
        <v>9205.7000000000007</v>
      </c>
      <c r="F55" s="79">
        <v>8200</v>
      </c>
      <c r="G55" s="79">
        <v>8478.9699999999993</v>
      </c>
      <c r="H55" s="46" t="s">
        <v>116</v>
      </c>
    </row>
    <row r="57" spans="1:8" ht="10.5" customHeight="1" x14ac:dyDescent="0.2">
      <c r="A57" s="11"/>
    </row>
    <row r="58" spans="1:8" ht="30" customHeight="1" x14ac:dyDescent="0.2">
      <c r="A58" s="104"/>
      <c r="B58" s="104"/>
      <c r="C58" s="104"/>
      <c r="D58" s="104"/>
      <c r="E58" s="104"/>
      <c r="F58" s="104"/>
      <c r="G58" s="104"/>
      <c r="H58" s="104"/>
    </row>
    <row r="59" spans="1:8" ht="30" customHeight="1" x14ac:dyDescent="0.2"/>
    <row r="61" spans="1:8" ht="51" hidden="1" x14ac:dyDescent="0.2">
      <c r="H61" s="1" t="s">
        <v>48</v>
      </c>
    </row>
  </sheetData>
  <mergeCells count="17">
    <mergeCell ref="D7:D9"/>
    <mergeCell ref="E7:G7"/>
    <mergeCell ref="H7:H9"/>
    <mergeCell ref="A50:H50"/>
    <mergeCell ref="A58:H58"/>
    <mergeCell ref="E8:E9"/>
    <mergeCell ref="F8:G8"/>
    <mergeCell ref="A10:H10"/>
    <mergeCell ref="A15:H15"/>
    <mergeCell ref="A7:A9"/>
    <mergeCell ref="B7:B9"/>
    <mergeCell ref="C7:C9"/>
    <mergeCell ref="A2:H2"/>
    <mergeCell ref="A3:H3"/>
    <mergeCell ref="A4:H4"/>
    <mergeCell ref="A5:H5"/>
    <mergeCell ref="A6:H6"/>
  </mergeCells>
  <hyperlinks>
    <hyperlink ref="B46" r:id="rId1" display="garantf1://72092482.0/"/>
    <hyperlink ref="B47" r:id="rId2" display="garantf1://72092482.0/"/>
  </hyperlinks>
  <printOptions horizontalCentered="1"/>
  <pageMargins left="0.31496062992125984" right="0.31496062992125984" top="0.39370078740157483" bottom="0.35433070866141736" header="0.31496062992125984" footer="0.31496062992125984"/>
  <pageSetup paperSize="9" scale="58" fitToHeight="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="85" zoomScaleNormal="85" workbookViewId="0">
      <pane xSplit="4" ySplit="9" topLeftCell="E34" activePane="bottomRight" state="frozen"/>
      <selection pane="topRight" activeCell="E1" sqref="E1"/>
      <selection pane="bottomLeft" activeCell="A10" sqref="A10"/>
      <selection pane="bottomRight" activeCell="A36" sqref="A36:K54"/>
    </sheetView>
  </sheetViews>
  <sheetFormatPr defaultColWidth="9.140625" defaultRowHeight="12.75" x14ac:dyDescent="0.2"/>
  <cols>
    <col min="1" max="1" width="5" style="6" customWidth="1"/>
    <col min="2" max="2" width="20.140625" style="6" customWidth="1"/>
    <col min="3" max="3" width="31.7109375" style="6" customWidth="1"/>
    <col min="4" max="4" width="14.7109375" style="6" customWidth="1"/>
    <col min="5" max="5" width="7.42578125" style="6" customWidth="1"/>
    <col min="6" max="6" width="6.7109375" style="6" customWidth="1"/>
    <col min="7" max="7" width="15.42578125" style="6" customWidth="1"/>
    <col min="8" max="8" width="13.5703125" style="4" customWidth="1"/>
    <col min="9" max="9" width="13" style="4" customWidth="1"/>
    <col min="10" max="10" width="12.7109375" style="4" customWidth="1"/>
    <col min="11" max="11" width="12.140625" style="4" customWidth="1"/>
    <col min="12" max="12" width="11.42578125" style="6" customWidth="1"/>
    <col min="13" max="13" width="11.7109375" style="6" customWidth="1"/>
    <col min="14" max="14" width="12.28515625" style="6" customWidth="1"/>
    <col min="15" max="15" width="11.5703125" style="6" customWidth="1"/>
    <col min="16" max="16384" width="9.140625" style="6"/>
  </cols>
  <sheetData>
    <row r="1" spans="1:12" x14ac:dyDescent="0.2">
      <c r="K1" s="27" t="s">
        <v>16</v>
      </c>
    </row>
    <row r="2" spans="1:12" ht="15.75" x14ac:dyDescent="0.25">
      <c r="A2" s="151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2" ht="15.75" customHeight="1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15.75" customHeight="1" x14ac:dyDescent="0.25">
      <c r="A4" s="151" t="s">
        <v>83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15.75" customHeight="1" x14ac:dyDescent="0.25">
      <c r="A5" s="151" t="s">
        <v>145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2" x14ac:dyDescent="0.2">
      <c r="A6" s="18"/>
      <c r="B6" s="18"/>
      <c r="C6" s="18"/>
      <c r="D6" s="18"/>
      <c r="E6" s="18"/>
      <c r="F6" s="18"/>
      <c r="G6" s="18"/>
      <c r="H6" s="28"/>
      <c r="I6" s="28"/>
      <c r="J6" s="28"/>
      <c r="K6" s="28"/>
    </row>
    <row r="7" spans="1:12" ht="28.5" customHeight="1" x14ac:dyDescent="0.2">
      <c r="A7" s="134" t="s">
        <v>2</v>
      </c>
      <c r="B7" s="134" t="s">
        <v>3</v>
      </c>
      <c r="C7" s="134" t="s">
        <v>169</v>
      </c>
      <c r="D7" s="134" t="s">
        <v>13</v>
      </c>
      <c r="E7" s="153" t="s">
        <v>4</v>
      </c>
      <c r="F7" s="154"/>
      <c r="G7" s="155"/>
      <c r="H7" s="156" t="s">
        <v>46</v>
      </c>
      <c r="I7" s="157"/>
      <c r="J7" s="157"/>
      <c r="K7" s="158"/>
    </row>
    <row r="8" spans="1:12" ht="78.75" customHeight="1" x14ac:dyDescent="0.2">
      <c r="A8" s="134"/>
      <c r="B8" s="134"/>
      <c r="C8" s="134"/>
      <c r="D8" s="134"/>
      <c r="E8" s="31" t="s">
        <v>5</v>
      </c>
      <c r="F8" s="31" t="s">
        <v>6</v>
      </c>
      <c r="G8" s="31" t="s">
        <v>7</v>
      </c>
      <c r="H8" s="34" t="s">
        <v>138</v>
      </c>
      <c r="I8" s="34" t="s">
        <v>136</v>
      </c>
      <c r="J8" s="51" t="s">
        <v>137</v>
      </c>
      <c r="K8" s="34" t="s">
        <v>8</v>
      </c>
    </row>
    <row r="9" spans="1:12" ht="19.5" customHeight="1" x14ac:dyDescent="0.2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57">
        <v>8</v>
      </c>
      <c r="I9" s="57">
        <v>9</v>
      </c>
      <c r="J9" s="57">
        <v>10</v>
      </c>
      <c r="K9" s="57">
        <v>11</v>
      </c>
    </row>
    <row r="10" spans="1:12" ht="25.5" customHeight="1" x14ac:dyDescent="0.2">
      <c r="A10" s="134" t="s">
        <v>9</v>
      </c>
      <c r="B10" s="148" t="s">
        <v>10</v>
      </c>
      <c r="C10" s="148" t="s">
        <v>84</v>
      </c>
      <c r="D10" s="16" t="s">
        <v>11</v>
      </c>
      <c r="E10" s="19" t="s">
        <v>12</v>
      </c>
      <c r="F10" s="19" t="s">
        <v>12</v>
      </c>
      <c r="G10" s="19" t="s">
        <v>12</v>
      </c>
      <c r="H10" s="37">
        <f>H13+H36</f>
        <v>13380585.299999999</v>
      </c>
      <c r="I10" s="37">
        <f t="shared" ref="I10:J10" si="0">I13+I36</f>
        <v>17172900.100000001</v>
      </c>
      <c r="J10" s="37">
        <f t="shared" si="0"/>
        <v>17172900.100000001</v>
      </c>
      <c r="K10" s="37">
        <f>K13+K36</f>
        <v>17064398.919999998</v>
      </c>
    </row>
    <row r="11" spans="1:12" ht="20.45" customHeight="1" x14ac:dyDescent="0.2">
      <c r="A11" s="147"/>
      <c r="B11" s="149"/>
      <c r="C11" s="149"/>
      <c r="D11" s="32" t="s">
        <v>131</v>
      </c>
      <c r="E11" s="9">
        <v>851</v>
      </c>
      <c r="F11" s="9" t="s">
        <v>12</v>
      </c>
      <c r="G11" s="9" t="s">
        <v>12</v>
      </c>
      <c r="H11" s="40">
        <f>H14+H37</f>
        <v>13376585.299999999</v>
      </c>
      <c r="I11" s="40">
        <f t="shared" ref="I11:K11" si="1">I14+I37</f>
        <v>17168900.100000001</v>
      </c>
      <c r="J11" s="40">
        <f t="shared" si="1"/>
        <v>17168900.100000001</v>
      </c>
      <c r="K11" s="40">
        <f t="shared" si="1"/>
        <v>17060947.099999998</v>
      </c>
    </row>
    <row r="12" spans="1:12" ht="20.45" customHeight="1" x14ac:dyDescent="0.2">
      <c r="A12" s="147"/>
      <c r="B12" s="149"/>
      <c r="C12" s="149"/>
      <c r="D12" s="32" t="s">
        <v>54</v>
      </c>
      <c r="E12" s="9">
        <v>871</v>
      </c>
      <c r="F12" s="9" t="s">
        <v>12</v>
      </c>
      <c r="G12" s="9" t="s">
        <v>12</v>
      </c>
      <c r="H12" s="39">
        <f>H38</f>
        <v>4000</v>
      </c>
      <c r="I12" s="39">
        <f t="shared" ref="I12:K12" si="2">I38</f>
        <v>4000</v>
      </c>
      <c r="J12" s="39">
        <f t="shared" si="2"/>
        <v>4000</v>
      </c>
      <c r="K12" s="39">
        <f t="shared" si="2"/>
        <v>3451.82</v>
      </c>
    </row>
    <row r="13" spans="1:12" ht="20.45" customHeight="1" x14ac:dyDescent="0.2">
      <c r="A13" s="140">
        <v>2</v>
      </c>
      <c r="B13" s="148" t="s">
        <v>14</v>
      </c>
      <c r="C13" s="148" t="s">
        <v>51</v>
      </c>
      <c r="D13" s="20" t="s">
        <v>11</v>
      </c>
      <c r="E13" s="19">
        <v>851</v>
      </c>
      <c r="F13" s="19" t="s">
        <v>12</v>
      </c>
      <c r="G13" s="19" t="s">
        <v>12</v>
      </c>
      <c r="H13" s="37">
        <f>H14</f>
        <v>12879798.6</v>
      </c>
      <c r="I13" s="37">
        <f>I14</f>
        <v>16642679.5</v>
      </c>
      <c r="J13" s="37">
        <f t="shared" ref="J13:K13" si="3">J14</f>
        <v>16642679.5</v>
      </c>
      <c r="K13" s="37">
        <f t="shared" si="3"/>
        <v>16559363.599999998</v>
      </c>
      <c r="L13" s="75"/>
    </row>
    <row r="14" spans="1:12" ht="20.45" customHeight="1" x14ac:dyDescent="0.2">
      <c r="A14" s="150"/>
      <c r="B14" s="159"/>
      <c r="C14" s="159"/>
      <c r="D14" s="32" t="s">
        <v>131</v>
      </c>
      <c r="E14" s="9">
        <v>851</v>
      </c>
      <c r="F14" s="9" t="s">
        <v>12</v>
      </c>
      <c r="G14" s="9" t="s">
        <v>12</v>
      </c>
      <c r="H14" s="39">
        <f>H15+H17+H21+H25+H29+H27+H34</f>
        <v>12879798.6</v>
      </c>
      <c r="I14" s="39">
        <f>I15+I17+I21+I25+I29+I27+I34</f>
        <v>16642679.5</v>
      </c>
      <c r="J14" s="39">
        <f>J15+J17+J21+J25+J29+J27+J34</f>
        <v>16642679.5</v>
      </c>
      <c r="K14" s="39">
        <f>K15+K17+K21+K25+K29+K27+K34</f>
        <v>16559363.599999998</v>
      </c>
      <c r="L14" s="75"/>
    </row>
    <row r="15" spans="1:12" ht="20.45" customHeight="1" x14ac:dyDescent="0.2">
      <c r="A15" s="140">
        <v>3</v>
      </c>
      <c r="B15" s="135" t="s">
        <v>49</v>
      </c>
      <c r="C15" s="132" t="s">
        <v>58</v>
      </c>
      <c r="D15" s="21" t="s">
        <v>11</v>
      </c>
      <c r="E15" s="19">
        <v>851</v>
      </c>
      <c r="F15" s="19" t="s">
        <v>12</v>
      </c>
      <c r="G15" s="19" t="s">
        <v>12</v>
      </c>
      <c r="H15" s="37">
        <f>H16</f>
        <v>295980</v>
      </c>
      <c r="I15" s="38">
        <f>I16</f>
        <v>278539.90000000002</v>
      </c>
      <c r="J15" s="38">
        <f>J16</f>
        <v>278539.90000000002</v>
      </c>
      <c r="K15" s="38">
        <f>K16</f>
        <v>253996.2</v>
      </c>
      <c r="L15" s="75"/>
    </row>
    <row r="16" spans="1:12" ht="34.5" customHeight="1" x14ac:dyDescent="0.2">
      <c r="A16" s="141"/>
      <c r="B16" s="136"/>
      <c r="C16" s="144"/>
      <c r="D16" s="32" t="s">
        <v>131</v>
      </c>
      <c r="E16" s="9">
        <v>851</v>
      </c>
      <c r="F16" s="22" t="s">
        <v>47</v>
      </c>
      <c r="G16" s="23" t="s">
        <v>76</v>
      </c>
      <c r="H16" s="39">
        <v>295980</v>
      </c>
      <c r="I16" s="39">
        <v>278539.90000000002</v>
      </c>
      <c r="J16" s="39">
        <v>278539.90000000002</v>
      </c>
      <c r="K16" s="39">
        <v>253996.2</v>
      </c>
      <c r="L16" s="75"/>
    </row>
    <row r="17" spans="1:12" ht="21" customHeight="1" x14ac:dyDescent="0.2">
      <c r="A17" s="145">
        <v>4</v>
      </c>
      <c r="B17" s="135" t="s">
        <v>59</v>
      </c>
      <c r="C17" s="135" t="s">
        <v>60</v>
      </c>
      <c r="D17" s="16" t="s">
        <v>11</v>
      </c>
      <c r="E17" s="19">
        <v>851</v>
      </c>
      <c r="F17" s="19" t="s">
        <v>12</v>
      </c>
      <c r="G17" s="19" t="s">
        <v>12</v>
      </c>
      <c r="H17" s="37">
        <f>H18+H19</f>
        <v>588124.1</v>
      </c>
      <c r="I17" s="37">
        <f>I18+I19+I20</f>
        <v>1068000.5</v>
      </c>
      <c r="J17" s="37">
        <f>J18+J19+J20</f>
        <v>1068000.5</v>
      </c>
      <c r="K17" s="37">
        <f>K18+K19+K20</f>
        <v>1065767.5</v>
      </c>
      <c r="L17" s="75"/>
    </row>
    <row r="18" spans="1:12" ht="20.45" customHeight="1" x14ac:dyDescent="0.2">
      <c r="A18" s="146"/>
      <c r="B18" s="143"/>
      <c r="C18" s="143"/>
      <c r="D18" s="143"/>
      <c r="E18" s="9">
        <v>851</v>
      </c>
      <c r="F18" s="22" t="s">
        <v>47</v>
      </c>
      <c r="G18" s="23" t="s">
        <v>72</v>
      </c>
      <c r="H18" s="39">
        <v>376000.5</v>
      </c>
      <c r="I18" s="39">
        <v>376000.5</v>
      </c>
      <c r="J18" s="39">
        <v>376000.5</v>
      </c>
      <c r="K18" s="39">
        <v>375926.5</v>
      </c>
      <c r="L18" s="75"/>
    </row>
    <row r="19" spans="1:12" ht="20.45" customHeight="1" x14ac:dyDescent="0.2">
      <c r="A19" s="146"/>
      <c r="B19" s="143"/>
      <c r="C19" s="143"/>
      <c r="D19" s="143"/>
      <c r="E19" s="9">
        <v>851</v>
      </c>
      <c r="F19" s="22" t="s">
        <v>47</v>
      </c>
      <c r="G19" s="23" t="s">
        <v>134</v>
      </c>
      <c r="H19" s="39">
        <v>212123.6</v>
      </c>
      <c r="I19" s="39">
        <v>517000</v>
      </c>
      <c r="J19" s="39">
        <v>517000</v>
      </c>
      <c r="K19" s="39">
        <v>514841</v>
      </c>
      <c r="L19" s="75"/>
    </row>
    <row r="20" spans="1:12" ht="20.45" customHeight="1" x14ac:dyDescent="0.2">
      <c r="A20" s="49"/>
      <c r="B20" s="50"/>
      <c r="C20" s="50"/>
      <c r="D20" s="50"/>
      <c r="E20" s="9">
        <v>851</v>
      </c>
      <c r="F20" s="22" t="s">
        <v>47</v>
      </c>
      <c r="G20" s="23" t="s">
        <v>152</v>
      </c>
      <c r="H20" s="39" t="s">
        <v>116</v>
      </c>
      <c r="I20" s="39">
        <v>175000</v>
      </c>
      <c r="J20" s="39">
        <v>175000</v>
      </c>
      <c r="K20" s="39">
        <v>175000</v>
      </c>
      <c r="L20" s="75"/>
    </row>
    <row r="21" spans="1:12" ht="20.45" customHeight="1" x14ac:dyDescent="0.2">
      <c r="A21" s="135">
        <v>5</v>
      </c>
      <c r="B21" s="135" t="s">
        <v>52</v>
      </c>
      <c r="C21" s="135" t="s">
        <v>61</v>
      </c>
      <c r="D21" s="16" t="s">
        <v>11</v>
      </c>
      <c r="E21" s="19">
        <v>851</v>
      </c>
      <c r="F21" s="19" t="s">
        <v>12</v>
      </c>
      <c r="G21" s="19" t="s">
        <v>12</v>
      </c>
      <c r="H21" s="37">
        <f>H23+H24</f>
        <v>5681010.5</v>
      </c>
      <c r="I21" s="37">
        <f>I23+I24+I22</f>
        <v>7697973.5999999996</v>
      </c>
      <c r="J21" s="37">
        <f>J23+J24+J22</f>
        <v>7697973.5999999996</v>
      </c>
      <c r="K21" s="37">
        <f>K23+K24+K22</f>
        <v>7648545</v>
      </c>
      <c r="L21" s="75"/>
    </row>
    <row r="22" spans="1:12" ht="20.45" customHeight="1" x14ac:dyDescent="0.2">
      <c r="A22" s="143"/>
      <c r="B22" s="143"/>
      <c r="C22" s="143"/>
      <c r="D22" s="52"/>
      <c r="E22" s="9">
        <v>851</v>
      </c>
      <c r="F22" s="22" t="s">
        <v>47</v>
      </c>
      <c r="G22" s="9" t="s">
        <v>153</v>
      </c>
      <c r="H22" s="39" t="s">
        <v>116</v>
      </c>
      <c r="I22" s="39">
        <v>1962799.4</v>
      </c>
      <c r="J22" s="39">
        <v>1962799.4</v>
      </c>
      <c r="K22" s="39">
        <v>1962799.4</v>
      </c>
      <c r="L22" s="75"/>
    </row>
    <row r="23" spans="1:12" ht="20.45" customHeight="1" x14ac:dyDescent="0.2">
      <c r="A23" s="143"/>
      <c r="B23" s="143"/>
      <c r="C23" s="143"/>
      <c r="D23" s="142"/>
      <c r="E23" s="9">
        <v>851</v>
      </c>
      <c r="F23" s="22" t="s">
        <v>47</v>
      </c>
      <c r="G23" s="23" t="s">
        <v>74</v>
      </c>
      <c r="H23" s="39">
        <v>137000</v>
      </c>
      <c r="I23" s="39">
        <v>125410</v>
      </c>
      <c r="J23" s="39">
        <v>125410</v>
      </c>
      <c r="K23" s="39">
        <v>123469.8</v>
      </c>
      <c r="L23" s="75"/>
    </row>
    <row r="24" spans="1:12" ht="36" customHeight="1" x14ac:dyDescent="0.2">
      <c r="A24" s="143"/>
      <c r="B24" s="143"/>
      <c r="C24" s="143"/>
      <c r="D24" s="142"/>
      <c r="E24" s="9">
        <v>851</v>
      </c>
      <c r="F24" s="22" t="s">
        <v>47</v>
      </c>
      <c r="G24" s="23" t="s">
        <v>73</v>
      </c>
      <c r="H24" s="39">
        <v>5544010.5</v>
      </c>
      <c r="I24" s="39">
        <v>5609764.2000000002</v>
      </c>
      <c r="J24" s="39">
        <v>5609764.2000000002</v>
      </c>
      <c r="K24" s="39">
        <v>5562275.7999999998</v>
      </c>
      <c r="L24" s="75"/>
    </row>
    <row r="25" spans="1:12" ht="28.5" customHeight="1" x14ac:dyDescent="0.2">
      <c r="A25" s="140">
        <v>6</v>
      </c>
      <c r="B25" s="135" t="s">
        <v>179</v>
      </c>
      <c r="C25" s="135" t="s">
        <v>85</v>
      </c>
      <c r="D25" s="8" t="s">
        <v>11</v>
      </c>
      <c r="E25" s="19">
        <v>851</v>
      </c>
      <c r="F25" s="24" t="s">
        <v>12</v>
      </c>
      <c r="G25" s="25" t="s">
        <v>12</v>
      </c>
      <c r="H25" s="37">
        <f>H26</f>
        <v>161228.5</v>
      </c>
      <c r="I25" s="37">
        <f t="shared" ref="I25:K25" si="4">I26</f>
        <v>171667.1</v>
      </c>
      <c r="J25" s="37">
        <f t="shared" si="4"/>
        <v>171667.1</v>
      </c>
      <c r="K25" s="37">
        <f t="shared" si="4"/>
        <v>164556.5</v>
      </c>
      <c r="L25" s="75"/>
    </row>
    <row r="26" spans="1:12" ht="28.5" customHeight="1" x14ac:dyDescent="0.2">
      <c r="A26" s="141"/>
      <c r="B26" s="136"/>
      <c r="C26" s="136"/>
      <c r="D26" s="30" t="s">
        <v>131</v>
      </c>
      <c r="E26" s="9">
        <v>851</v>
      </c>
      <c r="F26" s="22" t="s">
        <v>47</v>
      </c>
      <c r="G26" s="23" t="s">
        <v>75</v>
      </c>
      <c r="H26" s="39">
        <v>161228.5</v>
      </c>
      <c r="I26" s="39">
        <v>171667.1</v>
      </c>
      <c r="J26" s="39">
        <v>171667.1</v>
      </c>
      <c r="K26" s="39">
        <v>164556.5</v>
      </c>
      <c r="L26" s="75"/>
    </row>
    <row r="27" spans="1:12" ht="24.75" customHeight="1" x14ac:dyDescent="0.2">
      <c r="A27" s="140">
        <v>7</v>
      </c>
      <c r="B27" s="135" t="s">
        <v>174</v>
      </c>
      <c r="C27" s="135" t="s">
        <v>112</v>
      </c>
      <c r="D27" s="8" t="s">
        <v>11</v>
      </c>
      <c r="E27" s="19">
        <v>851</v>
      </c>
      <c r="F27" s="19" t="s">
        <v>12</v>
      </c>
      <c r="G27" s="19" t="s">
        <v>12</v>
      </c>
      <c r="H27" s="37">
        <f>H28</f>
        <v>0</v>
      </c>
      <c r="I27" s="37">
        <f t="shared" ref="I27:K27" si="5">I28</f>
        <v>0</v>
      </c>
      <c r="J27" s="37">
        <f t="shared" si="5"/>
        <v>0</v>
      </c>
      <c r="K27" s="37">
        <f t="shared" si="5"/>
        <v>0</v>
      </c>
    </row>
    <row r="28" spans="1:12" ht="21.75" customHeight="1" x14ac:dyDescent="0.2">
      <c r="A28" s="141"/>
      <c r="B28" s="136"/>
      <c r="C28" s="136"/>
      <c r="D28" s="30" t="s">
        <v>131</v>
      </c>
      <c r="E28" s="9">
        <v>851</v>
      </c>
      <c r="F28" s="22" t="s">
        <v>47</v>
      </c>
      <c r="G28" s="23" t="s">
        <v>111</v>
      </c>
      <c r="H28" s="39">
        <v>0</v>
      </c>
      <c r="I28" s="39">
        <v>0</v>
      </c>
      <c r="J28" s="39">
        <v>0</v>
      </c>
      <c r="K28" s="39">
        <v>0</v>
      </c>
    </row>
    <row r="29" spans="1:12" ht="22.5" customHeight="1" x14ac:dyDescent="0.2">
      <c r="A29" s="140">
        <v>8</v>
      </c>
      <c r="B29" s="135" t="s">
        <v>86</v>
      </c>
      <c r="C29" s="135" t="s">
        <v>155</v>
      </c>
      <c r="D29" s="16" t="s">
        <v>11</v>
      </c>
      <c r="E29" s="19">
        <v>851</v>
      </c>
      <c r="F29" s="19" t="s">
        <v>12</v>
      </c>
      <c r="G29" s="19" t="s">
        <v>12</v>
      </c>
      <c r="H29" s="37">
        <f>SUM(H30:H33)</f>
        <v>6033455.5</v>
      </c>
      <c r="I29" s="37">
        <f>SUM(I30:I33)</f>
        <v>7426498.3999999994</v>
      </c>
      <c r="J29" s="37">
        <f>SUM(J30:J33)</f>
        <v>7426498.3999999994</v>
      </c>
      <c r="K29" s="37">
        <f>SUM(K30:K33)</f>
        <v>7426498.3999999994</v>
      </c>
    </row>
    <row r="30" spans="1:12" ht="21.75" customHeight="1" x14ac:dyDescent="0.2">
      <c r="A30" s="142"/>
      <c r="B30" s="143"/>
      <c r="C30" s="143"/>
      <c r="D30" s="132" t="s">
        <v>131</v>
      </c>
      <c r="E30" s="9">
        <v>851</v>
      </c>
      <c r="F30" s="22" t="s">
        <v>47</v>
      </c>
      <c r="G30" s="23" t="s">
        <v>87</v>
      </c>
      <c r="H30" s="39">
        <v>551500</v>
      </c>
      <c r="I30" s="39">
        <v>1925190.8</v>
      </c>
      <c r="J30" s="39">
        <v>1925190.8</v>
      </c>
      <c r="K30" s="39">
        <v>1925190.8</v>
      </c>
    </row>
    <row r="31" spans="1:12" ht="21.75" customHeight="1" x14ac:dyDescent="0.2">
      <c r="A31" s="142"/>
      <c r="B31" s="143"/>
      <c r="C31" s="143"/>
      <c r="D31" s="133"/>
      <c r="E31" s="9">
        <v>851</v>
      </c>
      <c r="F31" s="22" t="s">
        <v>47</v>
      </c>
      <c r="G31" s="23" t="s">
        <v>150</v>
      </c>
      <c r="H31" s="39">
        <v>275799.5</v>
      </c>
      <c r="I31" s="39">
        <v>275799.5</v>
      </c>
      <c r="J31" s="39">
        <v>275799.5</v>
      </c>
      <c r="K31" s="39">
        <v>275799.5</v>
      </c>
    </row>
    <row r="32" spans="1:12" ht="21.75" customHeight="1" x14ac:dyDescent="0.2">
      <c r="A32" s="142"/>
      <c r="B32" s="143"/>
      <c r="C32" s="143"/>
      <c r="D32" s="133"/>
      <c r="E32" s="9">
        <v>851</v>
      </c>
      <c r="F32" s="22" t="s">
        <v>47</v>
      </c>
      <c r="G32" s="23" t="s">
        <v>156</v>
      </c>
      <c r="H32" s="39">
        <v>796890</v>
      </c>
      <c r="I32" s="39">
        <v>796890</v>
      </c>
      <c r="J32" s="39">
        <v>796890</v>
      </c>
      <c r="K32" s="39">
        <v>796890</v>
      </c>
    </row>
    <row r="33" spans="1:11" ht="21.75" customHeight="1" x14ac:dyDescent="0.2">
      <c r="A33" s="142"/>
      <c r="B33" s="143"/>
      <c r="C33" s="136"/>
      <c r="D33" s="133"/>
      <c r="E33" s="9">
        <v>851</v>
      </c>
      <c r="F33" s="22" t="s">
        <v>47</v>
      </c>
      <c r="G33" s="23" t="s">
        <v>173</v>
      </c>
      <c r="H33" s="39">
        <v>4409266</v>
      </c>
      <c r="I33" s="39">
        <v>4428618.0999999996</v>
      </c>
      <c r="J33" s="39">
        <v>4428618.0999999996</v>
      </c>
      <c r="K33" s="39">
        <v>4428618.0999999996</v>
      </c>
    </row>
    <row r="34" spans="1:11" ht="23.25" customHeight="1" x14ac:dyDescent="0.2">
      <c r="A34" s="134">
        <v>9</v>
      </c>
      <c r="B34" s="135" t="s">
        <v>86</v>
      </c>
      <c r="C34" s="135" t="s">
        <v>114</v>
      </c>
      <c r="D34" s="8" t="s">
        <v>11</v>
      </c>
      <c r="E34" s="19">
        <v>851</v>
      </c>
      <c r="F34" s="19" t="s">
        <v>12</v>
      </c>
      <c r="G34" s="19" t="s">
        <v>12</v>
      </c>
      <c r="H34" s="37">
        <f>H35</f>
        <v>120000</v>
      </c>
      <c r="I34" s="37">
        <f t="shared" ref="I34:K34" si="6">I35</f>
        <v>0</v>
      </c>
      <c r="J34" s="37">
        <f>J35</f>
        <v>0</v>
      </c>
      <c r="K34" s="37">
        <f t="shared" si="6"/>
        <v>0</v>
      </c>
    </row>
    <row r="35" spans="1:11" ht="21" customHeight="1" x14ac:dyDescent="0.2">
      <c r="A35" s="134"/>
      <c r="B35" s="136"/>
      <c r="C35" s="136"/>
      <c r="D35" s="30" t="s">
        <v>131</v>
      </c>
      <c r="E35" s="9">
        <v>851</v>
      </c>
      <c r="F35" s="22" t="s">
        <v>47</v>
      </c>
      <c r="G35" s="23" t="s">
        <v>135</v>
      </c>
      <c r="H35" s="39">
        <v>120000</v>
      </c>
      <c r="I35" s="39">
        <v>0</v>
      </c>
      <c r="J35" s="39">
        <v>0</v>
      </c>
      <c r="K35" s="39">
        <v>0</v>
      </c>
    </row>
    <row r="36" spans="1:11" ht="27.75" customHeight="1" x14ac:dyDescent="0.2">
      <c r="A36" s="115">
        <v>10</v>
      </c>
      <c r="B36" s="137" t="s">
        <v>53</v>
      </c>
      <c r="C36" s="123" t="s">
        <v>103</v>
      </c>
      <c r="D36" s="82" t="s">
        <v>11</v>
      </c>
      <c r="E36" s="81" t="s">
        <v>12</v>
      </c>
      <c r="F36" s="81" t="s">
        <v>12</v>
      </c>
      <c r="G36" s="81" t="s">
        <v>12</v>
      </c>
      <c r="H36" s="83">
        <f>H37+H38</f>
        <v>500786.69999999995</v>
      </c>
      <c r="I36" s="83">
        <f>I37+I38</f>
        <v>530220.6</v>
      </c>
      <c r="J36" s="83">
        <f>J37+J38</f>
        <v>530220.6</v>
      </c>
      <c r="K36" s="83">
        <f>K37+K38</f>
        <v>505035.32</v>
      </c>
    </row>
    <row r="37" spans="1:11" ht="23.25" customHeight="1" x14ac:dyDescent="0.2">
      <c r="A37" s="131"/>
      <c r="B37" s="138"/>
      <c r="C37" s="124"/>
      <c r="D37" s="17" t="s">
        <v>131</v>
      </c>
      <c r="E37" s="84" t="s">
        <v>132</v>
      </c>
      <c r="F37" s="81" t="s">
        <v>12</v>
      </c>
      <c r="G37" s="81" t="s">
        <v>12</v>
      </c>
      <c r="H37" s="85">
        <f>H40+H41+H43+H50+H52</f>
        <v>496786.69999999995</v>
      </c>
      <c r="I37" s="85">
        <f>I40+I41+I43+I50+I52</f>
        <v>526220.6</v>
      </c>
      <c r="J37" s="85">
        <f>J40+J41+J43+J50+J52</f>
        <v>526220.6</v>
      </c>
      <c r="K37" s="85">
        <f>K40+K41+K43+K50+K52</f>
        <v>501583.5</v>
      </c>
    </row>
    <row r="38" spans="1:11" ht="23.25" customHeight="1" x14ac:dyDescent="0.2">
      <c r="A38" s="116"/>
      <c r="B38" s="139"/>
      <c r="C38" s="125"/>
      <c r="D38" s="42" t="s">
        <v>54</v>
      </c>
      <c r="E38" s="84" t="s">
        <v>68</v>
      </c>
      <c r="F38" s="81" t="s">
        <v>12</v>
      </c>
      <c r="G38" s="81" t="s">
        <v>12</v>
      </c>
      <c r="H38" s="39">
        <f>H42</f>
        <v>4000</v>
      </c>
      <c r="I38" s="39">
        <f>I42</f>
        <v>4000</v>
      </c>
      <c r="J38" s="39">
        <f>J42</f>
        <v>4000</v>
      </c>
      <c r="K38" s="39">
        <f t="shared" ref="K38" si="7">K42</f>
        <v>3451.82</v>
      </c>
    </row>
    <row r="39" spans="1:11" ht="24" customHeight="1" x14ac:dyDescent="0.2">
      <c r="A39" s="109">
        <v>11</v>
      </c>
      <c r="B39" s="123" t="s">
        <v>55</v>
      </c>
      <c r="C39" s="123" t="s">
        <v>102</v>
      </c>
      <c r="D39" s="86" t="s">
        <v>11</v>
      </c>
      <c r="E39" s="81" t="s">
        <v>12</v>
      </c>
      <c r="F39" s="81" t="s">
        <v>12</v>
      </c>
      <c r="G39" s="81" t="s">
        <v>12</v>
      </c>
      <c r="H39" s="38">
        <f>SUM(H40:H42)</f>
        <v>278780.3</v>
      </c>
      <c r="I39" s="38">
        <f>I40+I41+I42</f>
        <v>281564.90000000002</v>
      </c>
      <c r="J39" s="38">
        <f>SUM(J40:J42)</f>
        <v>281564.90000000002</v>
      </c>
      <c r="K39" s="38">
        <f t="shared" ref="K39" si="8">SUM(K40:K42)</f>
        <v>264415.61</v>
      </c>
    </row>
    <row r="40" spans="1:11" ht="18" customHeight="1" x14ac:dyDescent="0.2">
      <c r="A40" s="121"/>
      <c r="B40" s="124"/>
      <c r="C40" s="124"/>
      <c r="D40" s="126" t="s">
        <v>131</v>
      </c>
      <c r="E40" s="84" t="s">
        <v>132</v>
      </c>
      <c r="F40" s="84" t="s">
        <v>57</v>
      </c>
      <c r="G40" s="87" t="s">
        <v>95</v>
      </c>
      <c r="H40" s="40">
        <v>269926.3</v>
      </c>
      <c r="I40" s="40">
        <v>273045.90000000002</v>
      </c>
      <c r="J40" s="40">
        <v>273045.90000000002</v>
      </c>
      <c r="K40" s="40">
        <v>257547.25</v>
      </c>
    </row>
    <row r="41" spans="1:11" ht="23.25" customHeight="1" x14ac:dyDescent="0.2">
      <c r="A41" s="121"/>
      <c r="B41" s="124"/>
      <c r="C41" s="124"/>
      <c r="D41" s="127"/>
      <c r="E41" s="84" t="s">
        <v>132</v>
      </c>
      <c r="F41" s="84" t="s">
        <v>69</v>
      </c>
      <c r="G41" s="87" t="s">
        <v>96</v>
      </c>
      <c r="H41" s="40">
        <v>4854</v>
      </c>
      <c r="I41" s="40">
        <v>4519</v>
      </c>
      <c r="J41" s="40">
        <v>4519</v>
      </c>
      <c r="K41" s="40">
        <v>3416.54</v>
      </c>
    </row>
    <row r="42" spans="1:11" ht="18.75" customHeight="1" x14ac:dyDescent="0.2">
      <c r="A42" s="122"/>
      <c r="B42" s="125"/>
      <c r="C42" s="125"/>
      <c r="D42" s="88" t="s">
        <v>54</v>
      </c>
      <c r="E42" s="87">
        <v>871</v>
      </c>
      <c r="F42" s="84" t="s">
        <v>69</v>
      </c>
      <c r="G42" s="87" t="s">
        <v>97</v>
      </c>
      <c r="H42" s="39">
        <v>4000</v>
      </c>
      <c r="I42" s="39">
        <v>4000</v>
      </c>
      <c r="J42" s="39">
        <v>4000</v>
      </c>
      <c r="K42" s="40">
        <v>3451.82</v>
      </c>
    </row>
    <row r="43" spans="1:11" ht="19.5" customHeight="1" x14ac:dyDescent="0.2">
      <c r="A43" s="115">
        <v>12</v>
      </c>
      <c r="B43" s="109" t="s">
        <v>56</v>
      </c>
      <c r="C43" s="128" t="s">
        <v>101</v>
      </c>
      <c r="D43" s="86" t="s">
        <v>11</v>
      </c>
      <c r="E43" s="89" t="s">
        <v>132</v>
      </c>
      <c r="F43" s="81" t="s">
        <v>12</v>
      </c>
      <c r="G43" s="81" t="s">
        <v>12</v>
      </c>
      <c r="H43" s="38">
        <f>H44+H46+H47+H48+H49</f>
        <v>34738.5</v>
      </c>
      <c r="I43" s="38">
        <f>I44+I45+I46+I47+I48+I49</f>
        <v>78218.2</v>
      </c>
      <c r="J43" s="38">
        <f>J44+J45+J46+J47+J48+J49</f>
        <v>78218.2</v>
      </c>
      <c r="K43" s="38">
        <f>K44+K45+K46+K47+K48+K49</f>
        <v>78218.2</v>
      </c>
    </row>
    <row r="44" spans="1:11" x14ac:dyDescent="0.2">
      <c r="A44" s="131"/>
      <c r="B44" s="110"/>
      <c r="C44" s="129"/>
      <c r="D44" s="17" t="s">
        <v>131</v>
      </c>
      <c r="E44" s="84" t="s">
        <v>132</v>
      </c>
      <c r="F44" s="84" t="s">
        <v>57</v>
      </c>
      <c r="G44" s="87"/>
      <c r="H44" s="40"/>
      <c r="I44" s="40"/>
      <c r="J44" s="40"/>
      <c r="K44" s="40"/>
    </row>
    <row r="45" spans="1:11" x14ac:dyDescent="0.2">
      <c r="A45" s="131"/>
      <c r="B45" s="110"/>
      <c r="C45" s="129"/>
      <c r="D45" s="17" t="s">
        <v>131</v>
      </c>
      <c r="E45" s="84" t="s">
        <v>132</v>
      </c>
      <c r="F45" s="84" t="s">
        <v>57</v>
      </c>
      <c r="G45" s="87"/>
      <c r="H45" s="40"/>
      <c r="I45" s="40"/>
      <c r="J45" s="40"/>
      <c r="K45" s="40"/>
    </row>
    <row r="46" spans="1:11" x14ac:dyDescent="0.2">
      <c r="A46" s="131"/>
      <c r="B46" s="110"/>
      <c r="C46" s="129"/>
      <c r="D46" s="17" t="s">
        <v>131</v>
      </c>
      <c r="E46" s="84" t="s">
        <v>132</v>
      </c>
      <c r="F46" s="84" t="s">
        <v>57</v>
      </c>
      <c r="G46" s="87"/>
      <c r="H46" s="40"/>
      <c r="I46" s="40"/>
      <c r="J46" s="40"/>
      <c r="K46" s="40"/>
    </row>
    <row r="47" spans="1:11" x14ac:dyDescent="0.2">
      <c r="A47" s="131"/>
      <c r="B47" s="110"/>
      <c r="C47" s="129"/>
      <c r="D47" s="17" t="s">
        <v>131</v>
      </c>
      <c r="E47" s="84" t="s">
        <v>132</v>
      </c>
      <c r="F47" s="84" t="s">
        <v>57</v>
      </c>
      <c r="G47" s="87" t="s">
        <v>133</v>
      </c>
      <c r="H47" s="40">
        <v>0</v>
      </c>
      <c r="I47" s="40">
        <v>38000</v>
      </c>
      <c r="J47" s="40">
        <v>38000</v>
      </c>
      <c r="K47" s="40">
        <v>38000</v>
      </c>
    </row>
    <row r="48" spans="1:11" x14ac:dyDescent="0.2">
      <c r="A48" s="131"/>
      <c r="B48" s="110"/>
      <c r="C48" s="129"/>
      <c r="D48" s="17" t="s">
        <v>131</v>
      </c>
      <c r="E48" s="84" t="s">
        <v>132</v>
      </c>
      <c r="F48" s="84" t="s">
        <v>57</v>
      </c>
      <c r="G48" s="87"/>
      <c r="H48" s="40"/>
      <c r="I48" s="40"/>
      <c r="J48" s="40"/>
      <c r="K48" s="40"/>
    </row>
    <row r="49" spans="1:11" x14ac:dyDescent="0.2">
      <c r="A49" s="116"/>
      <c r="B49" s="111"/>
      <c r="C49" s="130"/>
      <c r="D49" s="1" t="s">
        <v>131</v>
      </c>
      <c r="E49" s="84" t="s">
        <v>132</v>
      </c>
      <c r="F49" s="90" t="s">
        <v>57</v>
      </c>
      <c r="G49" s="90" t="s">
        <v>98</v>
      </c>
      <c r="H49" s="40">
        <v>34738.5</v>
      </c>
      <c r="I49" s="40">
        <v>40218.199999999997</v>
      </c>
      <c r="J49" s="40">
        <v>40218.199999999997</v>
      </c>
      <c r="K49" s="40">
        <v>40218.199999999997</v>
      </c>
    </row>
    <row r="50" spans="1:11" ht="33.75" customHeight="1" x14ac:dyDescent="0.2">
      <c r="A50" s="115">
        <v>13</v>
      </c>
      <c r="B50" s="117" t="s">
        <v>70</v>
      </c>
      <c r="C50" s="119" t="s">
        <v>100</v>
      </c>
      <c r="D50" s="91" t="s">
        <v>11</v>
      </c>
      <c r="E50" s="92" t="s">
        <v>132</v>
      </c>
      <c r="F50" s="91" t="s">
        <v>12</v>
      </c>
      <c r="G50" s="91" t="s">
        <v>12</v>
      </c>
      <c r="H50" s="37">
        <f>H51</f>
        <v>37263.5</v>
      </c>
      <c r="I50" s="37">
        <f>I51</f>
        <v>45829.8</v>
      </c>
      <c r="J50" s="37">
        <f t="shared" ref="J50" si="9">J51</f>
        <v>45829.8</v>
      </c>
      <c r="K50" s="38">
        <f>K51</f>
        <v>45377.7</v>
      </c>
    </row>
    <row r="51" spans="1:11" ht="34.5" customHeight="1" x14ac:dyDescent="0.2">
      <c r="A51" s="116"/>
      <c r="B51" s="118"/>
      <c r="C51" s="120"/>
      <c r="D51" s="93" t="s">
        <v>131</v>
      </c>
      <c r="E51" s="94" t="s">
        <v>132</v>
      </c>
      <c r="F51" s="81" t="s">
        <v>57</v>
      </c>
      <c r="G51" s="81" t="s">
        <v>71</v>
      </c>
      <c r="H51" s="95">
        <v>37263.5</v>
      </c>
      <c r="I51" s="39">
        <v>45829.8</v>
      </c>
      <c r="J51" s="39">
        <v>45829.8</v>
      </c>
      <c r="K51" s="39">
        <v>45377.7</v>
      </c>
    </row>
    <row r="52" spans="1:11" ht="12.75" customHeight="1" x14ac:dyDescent="0.2">
      <c r="A52" s="112">
        <v>14</v>
      </c>
      <c r="B52" s="113" t="s">
        <v>77</v>
      </c>
      <c r="C52" s="114" t="s">
        <v>104</v>
      </c>
      <c r="D52" s="96" t="s">
        <v>11</v>
      </c>
      <c r="E52" s="92" t="s">
        <v>132</v>
      </c>
      <c r="F52" s="92" t="s">
        <v>12</v>
      </c>
      <c r="G52" s="92" t="s">
        <v>12</v>
      </c>
      <c r="H52" s="37">
        <f>H53+H54</f>
        <v>150004.4</v>
      </c>
      <c r="I52" s="37">
        <f>I53+I54</f>
        <v>124607.7</v>
      </c>
      <c r="J52" s="37">
        <f>J53+J54</f>
        <v>124607.7</v>
      </c>
      <c r="K52" s="37">
        <f>K53+K54</f>
        <v>117023.81</v>
      </c>
    </row>
    <row r="53" spans="1:11" ht="18" customHeight="1" x14ac:dyDescent="0.2">
      <c r="A53" s="112"/>
      <c r="B53" s="113"/>
      <c r="C53" s="114"/>
      <c r="D53" s="97" t="s">
        <v>131</v>
      </c>
      <c r="E53" s="94" t="s">
        <v>132</v>
      </c>
      <c r="F53" s="81" t="s">
        <v>69</v>
      </c>
      <c r="G53" s="81" t="s">
        <v>99</v>
      </c>
      <c r="H53" s="39">
        <v>150004.4</v>
      </c>
      <c r="I53" s="39">
        <v>124575.2</v>
      </c>
      <c r="J53" s="39">
        <v>124575.2</v>
      </c>
      <c r="K53" s="39">
        <v>117023.81</v>
      </c>
    </row>
    <row r="54" spans="1:11" x14ac:dyDescent="0.2">
      <c r="A54" s="112"/>
      <c r="B54" s="113"/>
      <c r="C54" s="114"/>
      <c r="D54" s="97" t="s">
        <v>131</v>
      </c>
      <c r="E54" s="94" t="s">
        <v>132</v>
      </c>
      <c r="F54" s="81" t="s">
        <v>69</v>
      </c>
      <c r="G54" s="81" t="s">
        <v>176</v>
      </c>
      <c r="H54" s="39">
        <v>0</v>
      </c>
      <c r="I54" s="39">
        <v>32.5</v>
      </c>
      <c r="J54" s="39">
        <v>32.5</v>
      </c>
      <c r="K54" s="39">
        <v>0</v>
      </c>
    </row>
  </sheetData>
  <mergeCells count="56">
    <mergeCell ref="A10:A12"/>
    <mergeCell ref="B10:B12"/>
    <mergeCell ref="C10:C12"/>
    <mergeCell ref="A13:A14"/>
    <mergeCell ref="A2:K2"/>
    <mergeCell ref="A3:K3"/>
    <mergeCell ref="A4:K4"/>
    <mergeCell ref="A5:K5"/>
    <mergeCell ref="A7:A8"/>
    <mergeCell ref="B7:B8"/>
    <mergeCell ref="C7:C8"/>
    <mergeCell ref="D7:D8"/>
    <mergeCell ref="E7:G7"/>
    <mergeCell ref="H7:K7"/>
    <mergeCell ref="B13:B14"/>
    <mergeCell ref="C13:C14"/>
    <mergeCell ref="A25:A26"/>
    <mergeCell ref="B25:B26"/>
    <mergeCell ref="C25:C26"/>
    <mergeCell ref="A15:A16"/>
    <mergeCell ref="B15:B16"/>
    <mergeCell ref="C15:C16"/>
    <mergeCell ref="A17:A19"/>
    <mergeCell ref="B17:B19"/>
    <mergeCell ref="C17:C19"/>
    <mergeCell ref="D18:D19"/>
    <mergeCell ref="A21:A24"/>
    <mergeCell ref="B21:B24"/>
    <mergeCell ref="C21:C24"/>
    <mergeCell ref="D23:D24"/>
    <mergeCell ref="A27:A28"/>
    <mergeCell ref="B27:B28"/>
    <mergeCell ref="C27:C28"/>
    <mergeCell ref="A29:A33"/>
    <mergeCell ref="B29:B33"/>
    <mergeCell ref="C29:C33"/>
    <mergeCell ref="D30:D33"/>
    <mergeCell ref="A34:A35"/>
    <mergeCell ref="B34:B35"/>
    <mergeCell ref="C34:C35"/>
    <mergeCell ref="A36:A38"/>
    <mergeCell ref="B36:B38"/>
    <mergeCell ref="C36:C38"/>
    <mergeCell ref="A39:A42"/>
    <mergeCell ref="B39:B42"/>
    <mergeCell ref="C39:C42"/>
    <mergeCell ref="D40:D41"/>
    <mergeCell ref="C43:C49"/>
    <mergeCell ref="B43:B49"/>
    <mergeCell ref="A43:A49"/>
    <mergeCell ref="A52:A54"/>
    <mergeCell ref="B52:B54"/>
    <mergeCell ref="C52:C54"/>
    <mergeCell ref="A50:A51"/>
    <mergeCell ref="B50:B51"/>
    <mergeCell ref="C50:C51"/>
  </mergeCells>
  <printOptions horizontalCentered="1"/>
  <pageMargins left="0.11811023622047245" right="0.11811023622047245" top="0.39370078740157483" bottom="0.15748031496062992" header="0.11811023622047245" footer="0.11811023622047245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31" zoomScaleNormal="100" workbookViewId="0">
      <selection activeCell="C48" sqref="C48:C50"/>
    </sheetView>
  </sheetViews>
  <sheetFormatPr defaultColWidth="9.140625" defaultRowHeight="15" x14ac:dyDescent="0.25"/>
  <cols>
    <col min="1" max="1" width="5.5703125" style="60" customWidth="1"/>
    <col min="2" max="2" width="23.42578125" style="60" customWidth="1"/>
    <col min="3" max="3" width="37.85546875" style="60" customWidth="1"/>
    <col min="4" max="4" width="23.28515625" style="60" customWidth="1"/>
    <col min="5" max="5" width="14.7109375" style="68" customWidth="1"/>
    <col min="6" max="6" width="17.7109375" style="68" customWidth="1"/>
    <col min="7" max="7" width="17.42578125" style="60" customWidth="1"/>
    <col min="8" max="8" width="13.42578125" style="60" customWidth="1"/>
    <col min="9" max="9" width="14.140625" style="60" customWidth="1"/>
    <col min="10" max="16384" width="9.140625" style="60"/>
  </cols>
  <sheetData>
    <row r="1" spans="1:9" x14ac:dyDescent="0.25">
      <c r="A1" s="58"/>
      <c r="B1" s="59"/>
      <c r="C1" s="59"/>
      <c r="D1" s="59"/>
      <c r="E1" s="3"/>
      <c r="F1" s="27" t="s">
        <v>157</v>
      </c>
    </row>
    <row r="2" spans="1:9" x14ac:dyDescent="0.25">
      <c r="A2" s="164" t="s">
        <v>15</v>
      </c>
      <c r="B2" s="164"/>
      <c r="C2" s="164"/>
      <c r="D2" s="164"/>
      <c r="E2" s="164"/>
      <c r="F2" s="164"/>
    </row>
    <row r="3" spans="1:9" x14ac:dyDescent="0.25">
      <c r="A3" s="164" t="s">
        <v>170</v>
      </c>
      <c r="B3" s="164"/>
      <c r="C3" s="164"/>
      <c r="D3" s="164"/>
      <c r="E3" s="164"/>
      <c r="F3" s="164"/>
    </row>
    <row r="4" spans="1:9" x14ac:dyDescent="0.25">
      <c r="A4" s="164" t="s">
        <v>171</v>
      </c>
      <c r="B4" s="164"/>
      <c r="C4" s="164"/>
      <c r="D4" s="164"/>
      <c r="E4" s="164"/>
      <c r="F4" s="164"/>
    </row>
    <row r="5" spans="1:9" x14ac:dyDescent="0.25">
      <c r="A5" s="165" t="s">
        <v>145</v>
      </c>
      <c r="B5" s="165"/>
      <c r="C5" s="165"/>
      <c r="D5" s="165"/>
      <c r="E5" s="165"/>
      <c r="F5" s="165"/>
    </row>
    <row r="6" spans="1:9" x14ac:dyDescent="0.25">
      <c r="A6" s="61"/>
      <c r="B6" s="59"/>
      <c r="C6" s="59"/>
      <c r="D6" s="59"/>
      <c r="E6" s="3"/>
      <c r="F6" s="3"/>
    </row>
    <row r="7" spans="1:9" ht="68.25" customHeight="1" x14ac:dyDescent="0.25">
      <c r="A7" s="56" t="s">
        <v>158</v>
      </c>
      <c r="B7" s="56" t="s">
        <v>159</v>
      </c>
      <c r="C7" s="56" t="s">
        <v>169</v>
      </c>
      <c r="D7" s="56" t="s">
        <v>160</v>
      </c>
      <c r="E7" s="54" t="s">
        <v>161</v>
      </c>
      <c r="F7" s="54" t="s">
        <v>162</v>
      </c>
    </row>
    <row r="8" spans="1:9" x14ac:dyDescent="0.25">
      <c r="A8" s="56">
        <v>1</v>
      </c>
      <c r="B8" s="56">
        <v>2</v>
      </c>
      <c r="C8" s="56">
        <v>3</v>
      </c>
      <c r="D8" s="56">
        <v>5</v>
      </c>
      <c r="E8" s="54">
        <v>6</v>
      </c>
      <c r="F8" s="54">
        <v>7</v>
      </c>
    </row>
    <row r="9" spans="1:9" ht="19.5" customHeight="1" x14ac:dyDescent="0.25">
      <c r="A9" s="160">
        <v>1</v>
      </c>
      <c r="B9" s="162" t="s">
        <v>10</v>
      </c>
      <c r="C9" s="162" t="s">
        <v>84</v>
      </c>
      <c r="D9" s="62" t="s">
        <v>163</v>
      </c>
      <c r="E9" s="77">
        <f>E12+E36</f>
        <v>17172900.100000001</v>
      </c>
      <c r="F9" s="77">
        <f>F12+F36</f>
        <v>17064398.899999999</v>
      </c>
    </row>
    <row r="10" spans="1:9" ht="22.5" customHeight="1" x14ac:dyDescent="0.25">
      <c r="A10" s="161"/>
      <c r="B10" s="163"/>
      <c r="C10" s="163"/>
      <c r="D10" s="62" t="s">
        <v>164</v>
      </c>
      <c r="E10" s="77">
        <f>E13+E37</f>
        <v>4062990.2</v>
      </c>
      <c r="F10" s="77">
        <f>F13+F37</f>
        <v>4062990.2</v>
      </c>
    </row>
    <row r="11" spans="1:9" ht="27" customHeight="1" x14ac:dyDescent="0.25">
      <c r="A11" s="161"/>
      <c r="B11" s="163"/>
      <c r="C11" s="163"/>
      <c r="D11" s="63" t="s">
        <v>172</v>
      </c>
      <c r="E11" s="67">
        <v>0</v>
      </c>
      <c r="F11" s="67">
        <v>0</v>
      </c>
    </row>
    <row r="12" spans="1:9" ht="16.149999999999999" customHeight="1" x14ac:dyDescent="0.25">
      <c r="A12" s="140">
        <v>2</v>
      </c>
      <c r="B12" s="162" t="s">
        <v>14</v>
      </c>
      <c r="C12" s="162" t="s">
        <v>51</v>
      </c>
      <c r="D12" s="63" t="s">
        <v>163</v>
      </c>
      <c r="E12" s="64">
        <f>E15+E18+E21+E24+E30+E33+E27</f>
        <v>16642679.5</v>
      </c>
      <c r="F12" s="64">
        <f>F15+F18+F21+F24+F30</f>
        <v>16559363.6</v>
      </c>
      <c r="G12" s="65"/>
      <c r="H12" s="65"/>
      <c r="I12" s="65"/>
    </row>
    <row r="13" spans="1:9" ht="21.6" customHeight="1" x14ac:dyDescent="0.25">
      <c r="A13" s="142"/>
      <c r="B13" s="163"/>
      <c r="C13" s="163"/>
      <c r="D13" s="63" t="s">
        <v>164</v>
      </c>
      <c r="E13" s="66">
        <f>E16+E22+E19+E25+E31+E28+E34</f>
        <v>4062990.2</v>
      </c>
      <c r="F13" s="66">
        <f>F16+F22+F19+F25+F31+F28</f>
        <v>4062990.2</v>
      </c>
      <c r="H13" s="65"/>
      <c r="I13" s="65"/>
    </row>
    <row r="14" spans="1:9" ht="29.25" customHeight="1" x14ac:dyDescent="0.25">
      <c r="A14" s="141"/>
      <c r="B14" s="166"/>
      <c r="C14" s="166"/>
      <c r="D14" s="63" t="s">
        <v>172</v>
      </c>
      <c r="E14" s="66"/>
      <c r="F14" s="66"/>
      <c r="H14" s="65"/>
      <c r="I14" s="65"/>
    </row>
    <row r="15" spans="1:9" ht="27.75" customHeight="1" x14ac:dyDescent="0.25">
      <c r="A15" s="135">
        <v>3</v>
      </c>
      <c r="B15" s="135" t="s">
        <v>165</v>
      </c>
      <c r="C15" s="135" t="s">
        <v>166</v>
      </c>
      <c r="D15" s="63" t="s">
        <v>163</v>
      </c>
      <c r="E15" s="67">
        <v>278539.90000000002</v>
      </c>
      <c r="F15" s="67">
        <v>253996.2</v>
      </c>
    </row>
    <row r="16" spans="1:9" ht="26.25" customHeight="1" x14ac:dyDescent="0.25">
      <c r="A16" s="143"/>
      <c r="B16" s="143"/>
      <c r="C16" s="143"/>
      <c r="D16" s="63" t="s">
        <v>164</v>
      </c>
      <c r="E16" s="67">
        <v>0</v>
      </c>
      <c r="F16" s="67">
        <v>0</v>
      </c>
    </row>
    <row r="17" spans="1:6" ht="26.25" customHeight="1" x14ac:dyDescent="0.25">
      <c r="A17" s="136"/>
      <c r="B17" s="136"/>
      <c r="C17" s="136"/>
      <c r="D17" s="63" t="s">
        <v>172</v>
      </c>
      <c r="E17" s="67">
        <v>0</v>
      </c>
      <c r="F17" s="67">
        <v>0</v>
      </c>
    </row>
    <row r="18" spans="1:6" ht="21.6" customHeight="1" x14ac:dyDescent="0.25">
      <c r="A18" s="135">
        <v>4</v>
      </c>
      <c r="B18" s="135" t="s">
        <v>56</v>
      </c>
      <c r="C18" s="135" t="s">
        <v>60</v>
      </c>
      <c r="D18" s="63" t="s">
        <v>163</v>
      </c>
      <c r="E18" s="67">
        <v>1068000.5</v>
      </c>
      <c r="F18" s="67">
        <v>1065767.5</v>
      </c>
    </row>
    <row r="19" spans="1:6" ht="21.6" customHeight="1" x14ac:dyDescent="0.25">
      <c r="A19" s="143"/>
      <c r="B19" s="143"/>
      <c r="C19" s="143"/>
      <c r="D19" s="63" t="s">
        <v>164</v>
      </c>
      <c r="E19" s="67">
        <v>175000</v>
      </c>
      <c r="F19" s="67">
        <v>175000</v>
      </c>
    </row>
    <row r="20" spans="1:6" ht="30" customHeight="1" x14ac:dyDescent="0.25">
      <c r="A20" s="136"/>
      <c r="B20" s="136"/>
      <c r="C20" s="136"/>
      <c r="D20" s="63" t="s">
        <v>172</v>
      </c>
      <c r="E20" s="67">
        <v>0</v>
      </c>
      <c r="F20" s="67">
        <v>0</v>
      </c>
    </row>
    <row r="21" spans="1:6" ht="30.6" customHeight="1" x14ac:dyDescent="0.25">
      <c r="A21" s="135">
        <v>5</v>
      </c>
      <c r="B21" s="135" t="s">
        <v>70</v>
      </c>
      <c r="C21" s="135" t="s">
        <v>61</v>
      </c>
      <c r="D21" s="63" t="s">
        <v>163</v>
      </c>
      <c r="E21" s="67">
        <v>7697973.5999999996</v>
      </c>
      <c r="F21" s="67">
        <v>7648545</v>
      </c>
    </row>
    <row r="22" spans="1:6" ht="26.45" customHeight="1" x14ac:dyDescent="0.25">
      <c r="A22" s="143"/>
      <c r="B22" s="143"/>
      <c r="C22" s="143"/>
      <c r="D22" s="63" t="s">
        <v>164</v>
      </c>
      <c r="E22" s="67">
        <v>1962799.4</v>
      </c>
      <c r="F22" s="67">
        <v>1962799.4</v>
      </c>
    </row>
    <row r="23" spans="1:6" ht="26.45" customHeight="1" x14ac:dyDescent="0.25">
      <c r="A23" s="136"/>
      <c r="B23" s="136"/>
      <c r="C23" s="136"/>
      <c r="D23" s="63" t="s">
        <v>172</v>
      </c>
      <c r="E23" s="67">
        <v>0</v>
      </c>
      <c r="F23" s="67">
        <v>0</v>
      </c>
    </row>
    <row r="24" spans="1:6" ht="21.6" customHeight="1" x14ac:dyDescent="0.25">
      <c r="A24" s="135">
        <v>6</v>
      </c>
      <c r="B24" s="135" t="s">
        <v>50</v>
      </c>
      <c r="C24" s="135" t="s">
        <v>85</v>
      </c>
      <c r="D24" s="63" t="s">
        <v>163</v>
      </c>
      <c r="E24" s="67">
        <v>171667.1</v>
      </c>
      <c r="F24" s="67">
        <v>164556.5</v>
      </c>
    </row>
    <row r="25" spans="1:6" ht="21.6" customHeight="1" x14ac:dyDescent="0.25">
      <c r="A25" s="143"/>
      <c r="B25" s="143"/>
      <c r="C25" s="143"/>
      <c r="D25" s="63" t="s">
        <v>164</v>
      </c>
      <c r="E25" s="67">
        <v>0</v>
      </c>
      <c r="F25" s="67">
        <v>0</v>
      </c>
    </row>
    <row r="26" spans="1:6" ht="30.75" customHeight="1" x14ac:dyDescent="0.25">
      <c r="A26" s="136"/>
      <c r="B26" s="136"/>
      <c r="C26" s="136"/>
      <c r="D26" s="63" t="s">
        <v>172</v>
      </c>
      <c r="E26" s="67">
        <v>0</v>
      </c>
      <c r="F26" s="67">
        <v>0</v>
      </c>
    </row>
    <row r="27" spans="1:6" ht="21.6" customHeight="1" x14ac:dyDescent="0.25">
      <c r="A27" s="135">
        <v>7</v>
      </c>
      <c r="B27" s="135" t="s">
        <v>110</v>
      </c>
      <c r="C27" s="135" t="s">
        <v>112</v>
      </c>
      <c r="D27" s="63" t="s">
        <v>163</v>
      </c>
      <c r="E27" s="67">
        <v>0</v>
      </c>
      <c r="F27" s="67">
        <v>0</v>
      </c>
    </row>
    <row r="28" spans="1:6" ht="21.6" customHeight="1" x14ac:dyDescent="0.25">
      <c r="A28" s="143"/>
      <c r="B28" s="143"/>
      <c r="C28" s="143"/>
      <c r="D28" s="63" t="s">
        <v>164</v>
      </c>
      <c r="E28" s="67">
        <v>0</v>
      </c>
      <c r="F28" s="67">
        <v>0</v>
      </c>
    </row>
    <row r="29" spans="1:6" ht="36" customHeight="1" x14ac:dyDescent="0.25">
      <c r="A29" s="136"/>
      <c r="B29" s="136"/>
      <c r="C29" s="136"/>
      <c r="D29" s="63" t="s">
        <v>172</v>
      </c>
      <c r="E29" s="67">
        <v>0</v>
      </c>
      <c r="F29" s="67">
        <v>0</v>
      </c>
    </row>
    <row r="30" spans="1:6" ht="21.75" customHeight="1" x14ac:dyDescent="0.25">
      <c r="A30" s="135">
        <v>8</v>
      </c>
      <c r="B30" s="135" t="s">
        <v>86</v>
      </c>
      <c r="C30" s="135" t="s">
        <v>155</v>
      </c>
      <c r="D30" s="63" t="s">
        <v>163</v>
      </c>
      <c r="E30" s="67">
        <v>7426498.4000000004</v>
      </c>
      <c r="F30" s="67">
        <v>7426498.4000000004</v>
      </c>
    </row>
    <row r="31" spans="1:6" ht="27.75" customHeight="1" x14ac:dyDescent="0.25">
      <c r="A31" s="143"/>
      <c r="B31" s="143"/>
      <c r="C31" s="143"/>
      <c r="D31" s="63" t="s">
        <v>164</v>
      </c>
      <c r="E31" s="67">
        <v>1925190.8</v>
      </c>
      <c r="F31" s="67">
        <v>1925190.8</v>
      </c>
    </row>
    <row r="32" spans="1:6" ht="31.5" customHeight="1" x14ac:dyDescent="0.25">
      <c r="A32" s="136"/>
      <c r="B32" s="136"/>
      <c r="C32" s="136"/>
      <c r="D32" s="63" t="s">
        <v>172</v>
      </c>
      <c r="E32" s="67">
        <v>0</v>
      </c>
      <c r="F32" s="67">
        <v>0</v>
      </c>
    </row>
    <row r="33" spans="1:6" ht="23.25" customHeight="1" x14ac:dyDescent="0.25">
      <c r="A33" s="135">
        <v>9</v>
      </c>
      <c r="B33" s="135" t="s">
        <v>86</v>
      </c>
      <c r="C33" s="135" t="s">
        <v>114</v>
      </c>
      <c r="D33" s="63" t="s">
        <v>163</v>
      </c>
      <c r="E33" s="67">
        <v>0</v>
      </c>
      <c r="F33" s="67" t="s">
        <v>116</v>
      </c>
    </row>
    <row r="34" spans="1:6" ht="18.75" customHeight="1" x14ac:dyDescent="0.25">
      <c r="A34" s="143"/>
      <c r="B34" s="143"/>
      <c r="C34" s="143"/>
      <c r="D34" s="63" t="s">
        <v>164</v>
      </c>
      <c r="E34" s="67">
        <v>0</v>
      </c>
      <c r="F34" s="67">
        <v>0</v>
      </c>
    </row>
    <row r="35" spans="1:6" s="68" customFormat="1" ht="27.6" customHeight="1" x14ac:dyDescent="0.25">
      <c r="A35" s="71"/>
      <c r="B35" s="71"/>
      <c r="C35" s="71"/>
      <c r="D35" s="63" t="s">
        <v>172</v>
      </c>
      <c r="E35" s="67">
        <v>0</v>
      </c>
      <c r="F35" s="67">
        <v>0</v>
      </c>
    </row>
    <row r="36" spans="1:6" ht="44.25" customHeight="1" x14ac:dyDescent="0.25">
      <c r="A36" s="167">
        <v>10</v>
      </c>
      <c r="B36" s="170" t="s">
        <v>53</v>
      </c>
      <c r="C36" s="170" t="s">
        <v>103</v>
      </c>
      <c r="D36" s="98" t="s">
        <v>163</v>
      </c>
      <c r="E36" s="99">
        <f>E39+E42+E45+E48</f>
        <v>530220.6</v>
      </c>
      <c r="F36" s="99">
        <f>F39+F42+F45+F48</f>
        <v>505035.3</v>
      </c>
    </row>
    <row r="37" spans="1:6" ht="18.75" customHeight="1" x14ac:dyDescent="0.25">
      <c r="A37" s="168"/>
      <c r="B37" s="171"/>
      <c r="C37" s="171"/>
      <c r="D37" s="100" t="s">
        <v>164</v>
      </c>
      <c r="E37" s="67">
        <v>0</v>
      </c>
      <c r="F37" s="67">
        <v>0</v>
      </c>
    </row>
    <row r="38" spans="1:6" ht="25.5" x14ac:dyDescent="0.25">
      <c r="A38" s="169"/>
      <c r="B38" s="172"/>
      <c r="C38" s="172"/>
      <c r="D38" s="100" t="s">
        <v>172</v>
      </c>
      <c r="E38" s="67">
        <v>0</v>
      </c>
      <c r="F38" s="67">
        <v>0</v>
      </c>
    </row>
    <row r="39" spans="1:6" ht="33" customHeight="1" x14ac:dyDescent="0.25">
      <c r="A39" s="109">
        <v>11</v>
      </c>
      <c r="B39" s="128" t="s">
        <v>55</v>
      </c>
      <c r="C39" s="128" t="s">
        <v>102</v>
      </c>
      <c r="D39" s="100" t="s">
        <v>163</v>
      </c>
      <c r="E39" s="67">
        <v>281564.90000000002</v>
      </c>
      <c r="F39" s="67">
        <v>264415.59999999998</v>
      </c>
    </row>
    <row r="40" spans="1:6" x14ac:dyDescent="0.25">
      <c r="A40" s="110"/>
      <c r="B40" s="129"/>
      <c r="C40" s="129"/>
      <c r="D40" s="100" t="s">
        <v>164</v>
      </c>
      <c r="E40" s="67">
        <v>0</v>
      </c>
      <c r="F40" s="67">
        <v>0</v>
      </c>
    </row>
    <row r="41" spans="1:6" ht="25.5" x14ac:dyDescent="0.25">
      <c r="A41" s="111"/>
      <c r="B41" s="130"/>
      <c r="C41" s="130"/>
      <c r="D41" s="100" t="s">
        <v>172</v>
      </c>
      <c r="E41" s="67">
        <v>0</v>
      </c>
      <c r="F41" s="67">
        <v>0</v>
      </c>
    </row>
    <row r="42" spans="1:6" ht="32.25" customHeight="1" x14ac:dyDescent="0.25">
      <c r="A42" s="109">
        <v>12</v>
      </c>
      <c r="B42" s="128" t="s">
        <v>177</v>
      </c>
      <c r="C42" s="128" t="s">
        <v>101</v>
      </c>
      <c r="D42" s="100" t="s">
        <v>163</v>
      </c>
      <c r="E42" s="67">
        <v>78218.2</v>
      </c>
      <c r="F42" s="67">
        <v>78218.2</v>
      </c>
    </row>
    <row r="43" spans="1:6" ht="20.25" customHeight="1" x14ac:dyDescent="0.25">
      <c r="A43" s="110"/>
      <c r="B43" s="129"/>
      <c r="C43" s="129"/>
      <c r="D43" s="100" t="s">
        <v>164</v>
      </c>
      <c r="E43" s="67">
        <v>0</v>
      </c>
      <c r="F43" s="67">
        <v>0</v>
      </c>
    </row>
    <row r="44" spans="1:6" ht="33" customHeight="1" x14ac:dyDescent="0.25">
      <c r="A44" s="111"/>
      <c r="B44" s="130"/>
      <c r="C44" s="130"/>
      <c r="D44" s="100" t="s">
        <v>172</v>
      </c>
      <c r="E44" s="67">
        <v>0</v>
      </c>
      <c r="F44" s="67">
        <v>0</v>
      </c>
    </row>
    <row r="45" spans="1:6" ht="41.25" customHeight="1" x14ac:dyDescent="0.25">
      <c r="A45" s="109">
        <v>13</v>
      </c>
      <c r="B45" s="128" t="s">
        <v>70</v>
      </c>
      <c r="C45" s="128" t="s">
        <v>100</v>
      </c>
      <c r="D45" s="100" t="s">
        <v>163</v>
      </c>
      <c r="E45" s="67">
        <v>45829.8</v>
      </c>
      <c r="F45" s="67">
        <v>45377.7</v>
      </c>
    </row>
    <row r="46" spans="1:6" ht="21" customHeight="1" x14ac:dyDescent="0.25">
      <c r="A46" s="110"/>
      <c r="B46" s="129"/>
      <c r="C46" s="129"/>
      <c r="D46" s="100" t="s">
        <v>164</v>
      </c>
      <c r="E46" s="67">
        <v>0</v>
      </c>
      <c r="F46" s="67">
        <v>0</v>
      </c>
    </row>
    <row r="47" spans="1:6" ht="30.75" customHeight="1" x14ac:dyDescent="0.25">
      <c r="A47" s="111"/>
      <c r="B47" s="130"/>
      <c r="C47" s="130"/>
      <c r="D47" s="100" t="s">
        <v>172</v>
      </c>
      <c r="E47" s="67">
        <v>0</v>
      </c>
      <c r="F47" s="67">
        <v>0</v>
      </c>
    </row>
    <row r="48" spans="1:6" ht="38.25" customHeight="1" x14ac:dyDescent="0.25">
      <c r="A48" s="109">
        <v>14</v>
      </c>
      <c r="B48" s="128" t="s">
        <v>77</v>
      </c>
      <c r="C48" s="128" t="s">
        <v>178</v>
      </c>
      <c r="D48" s="100" t="s">
        <v>163</v>
      </c>
      <c r="E48" s="67">
        <v>124607.7</v>
      </c>
      <c r="F48" s="67">
        <v>117023.8</v>
      </c>
    </row>
    <row r="49" spans="1:6" ht="21.75" customHeight="1" x14ac:dyDescent="0.25">
      <c r="A49" s="110"/>
      <c r="B49" s="129"/>
      <c r="C49" s="129"/>
      <c r="D49" s="100" t="s">
        <v>164</v>
      </c>
      <c r="E49" s="67">
        <v>0</v>
      </c>
      <c r="F49" s="67">
        <v>0</v>
      </c>
    </row>
    <row r="50" spans="1:6" ht="25.5" x14ac:dyDescent="0.25">
      <c r="A50" s="111"/>
      <c r="B50" s="130"/>
      <c r="C50" s="130"/>
      <c r="D50" s="100" t="s">
        <v>172</v>
      </c>
      <c r="E50" s="67">
        <v>0</v>
      </c>
      <c r="F50" s="67">
        <v>0</v>
      </c>
    </row>
  </sheetData>
  <mergeCells count="46">
    <mergeCell ref="A48:A50"/>
    <mergeCell ref="B48:B50"/>
    <mergeCell ref="C48:C50"/>
    <mergeCell ref="A45:A47"/>
    <mergeCell ref="B45:B47"/>
    <mergeCell ref="C45:C47"/>
    <mergeCell ref="A33:A34"/>
    <mergeCell ref="B33:B34"/>
    <mergeCell ref="C33:C34"/>
    <mergeCell ref="A42:A44"/>
    <mergeCell ref="B42:B44"/>
    <mergeCell ref="C42:C44"/>
    <mergeCell ref="A36:A38"/>
    <mergeCell ref="B36:B38"/>
    <mergeCell ref="C36:C38"/>
    <mergeCell ref="A39:A41"/>
    <mergeCell ref="B39:B41"/>
    <mergeCell ref="C39:C41"/>
    <mergeCell ref="A24:A26"/>
    <mergeCell ref="B24:B26"/>
    <mergeCell ref="C24:C26"/>
    <mergeCell ref="A30:A32"/>
    <mergeCell ref="B30:B32"/>
    <mergeCell ref="C30:C32"/>
    <mergeCell ref="A27:A29"/>
    <mergeCell ref="B27:B29"/>
    <mergeCell ref="C27:C29"/>
    <mergeCell ref="A12:A14"/>
    <mergeCell ref="B12:B14"/>
    <mergeCell ref="C12:C14"/>
    <mergeCell ref="A15:A17"/>
    <mergeCell ref="A21:A23"/>
    <mergeCell ref="B21:B23"/>
    <mergeCell ref="C21:C23"/>
    <mergeCell ref="B15:B17"/>
    <mergeCell ref="C15:C17"/>
    <mergeCell ref="A18:A20"/>
    <mergeCell ref="B18:B20"/>
    <mergeCell ref="C18:C20"/>
    <mergeCell ref="A9:A11"/>
    <mergeCell ref="B9:B11"/>
    <mergeCell ref="C9:C11"/>
    <mergeCell ref="A2:F2"/>
    <mergeCell ref="A3:F3"/>
    <mergeCell ref="A4:F4"/>
    <mergeCell ref="A5:F5"/>
  </mergeCells>
  <printOptions horizontalCentered="1"/>
  <pageMargins left="0.31496062992125984" right="0.31496062992125984" top="0.19685039370078741" bottom="0.19685039370078741" header="0.19685039370078741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 8 </vt:lpstr>
      <vt:lpstr>таблица 9</vt:lpstr>
      <vt:lpstr>таблица 10 (2)</vt:lpstr>
      <vt:lpstr>'таблица 9'!Заголовки_для_печати</vt:lpstr>
      <vt:lpstr>'таблица 10 (2)'!Область_печати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Бондарчук Алина Юрьевна</cp:lastModifiedBy>
  <cp:lastPrinted>2022-02-17T04:53:33Z</cp:lastPrinted>
  <dcterms:created xsi:type="dcterms:W3CDTF">2016-02-04T06:20:45Z</dcterms:created>
  <dcterms:modified xsi:type="dcterms:W3CDTF">2022-05-11T13:16:10Z</dcterms:modified>
</cp:coreProperties>
</file>