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Данные\ОТЧЕТНОСТЬ\ГОСПРОГРАММА\2023\01.01.2024\"/>
    </mc:Choice>
  </mc:AlternateContent>
  <bookViews>
    <workbookView xWindow="0" yWindow="0" windowWidth="25200" windowHeight="11385"/>
  </bookViews>
  <sheets>
    <sheet name="Приложение 11" sheetId="4" r:id="rId1"/>
    <sheet name="Приложение 12 " sheetId="8" r:id="rId2"/>
    <sheet name="Приложение 13" sheetId="10" r:id="rId3"/>
    <sheet name="Приложение 14" sheetId="6" r:id="rId4"/>
  </sheets>
  <definedNames>
    <definedName name="_xlnm.Print_Titles" localSheetId="1">'Приложение 12 '!$9:$9</definedName>
    <definedName name="_xlnm.Print_Area" localSheetId="2">'Приложение 13'!$A$1:$F$24</definedName>
  </definedNames>
  <calcPr calcId="162913"/>
</workbook>
</file>

<file path=xl/calcChain.xml><?xml version="1.0" encoding="utf-8"?>
<calcChain xmlns="http://schemas.openxmlformats.org/spreadsheetml/2006/main">
  <c r="L11" i="8" l="1"/>
  <c r="N11" i="8" s="1"/>
  <c r="O11" i="8" s="1"/>
  <c r="M11" i="8"/>
  <c r="M12" i="8"/>
  <c r="E6" i="10" l="1"/>
  <c r="E7" i="10"/>
  <c r="E21" i="10"/>
  <c r="H35" i="8"/>
  <c r="I35" i="8"/>
  <c r="J35" i="8"/>
  <c r="F47" i="4" l="1"/>
  <c r="F13" i="4" s="1"/>
  <c r="J26" i="8" l="1"/>
  <c r="J25" i="8" s="1"/>
  <c r="E39" i="6"/>
  <c r="F21" i="10" l="1"/>
  <c r="F17" i="10"/>
  <c r="E17" i="10"/>
  <c r="F9" i="10"/>
  <c r="H14" i="8"/>
  <c r="J14" i="8"/>
  <c r="F7" i="10"/>
  <c r="F6" i="10"/>
  <c r="F13" i="10"/>
  <c r="E13" i="10"/>
  <c r="E9" i="10" s="1"/>
  <c r="E46" i="4"/>
  <c r="F44" i="4"/>
  <c r="F46" i="4" s="1"/>
  <c r="F11" i="4" l="1"/>
  <c r="F12" i="4"/>
  <c r="F5" i="10"/>
  <c r="E5" i="10"/>
  <c r="H12" i="8" l="1"/>
  <c r="I12" i="8"/>
  <c r="J12" i="8"/>
  <c r="G12" i="8"/>
  <c r="G35" i="8"/>
  <c r="G26" i="8" l="1"/>
  <c r="I26" i="8"/>
  <c r="H26" i="8"/>
  <c r="I14" i="8"/>
  <c r="E44" i="4"/>
  <c r="G25" i="8" l="1"/>
  <c r="H25" i="8" l="1"/>
  <c r="I25" i="8"/>
  <c r="J23" i="8"/>
  <c r="J22" i="8" s="1"/>
  <c r="H23" i="8"/>
  <c r="H22" i="8" s="1"/>
  <c r="I23" i="8"/>
  <c r="I22" i="8" s="1"/>
  <c r="G23" i="8"/>
  <c r="G22" i="8" s="1"/>
  <c r="I13" i="8"/>
  <c r="I11" i="8" s="1"/>
  <c r="H13" i="8"/>
  <c r="H11" i="8" s="1"/>
  <c r="H10" i="8" s="1"/>
  <c r="G14" i="8"/>
  <c r="G13" i="8" s="1"/>
  <c r="J13" i="8"/>
  <c r="J11" i="8" l="1"/>
  <c r="J10" i="8"/>
  <c r="G11" i="8"/>
  <c r="G10" i="8" s="1"/>
  <c r="I10" i="8"/>
</calcChain>
</file>

<file path=xl/comments1.xml><?xml version="1.0" encoding="utf-8"?>
<comments xmlns="http://schemas.openxmlformats.org/spreadsheetml/2006/main">
  <authors>
    <author>user</author>
  </authors>
  <commentList>
    <comment ref="B5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ФП Содействие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5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ФП Содействие, 1161610,0 тыс. руб</t>
        </r>
      </text>
    </comment>
  </commentList>
</comments>
</file>

<file path=xl/sharedStrings.xml><?xml version="1.0" encoding="utf-8"?>
<sst xmlns="http://schemas.openxmlformats.org/spreadsheetml/2006/main" count="782" uniqueCount="298">
  <si>
    <t>Отчет</t>
  </si>
  <si>
    <t xml:space="preserve">об использовании бюджетных ассигнований областного бюджета </t>
  </si>
  <si>
    <t>№ п/п</t>
  </si>
  <si>
    <t>Статус</t>
  </si>
  <si>
    <t>ГРБС</t>
  </si>
  <si>
    <t>ЦСР</t>
  </si>
  <si>
    <t>кассовое исполнение</t>
  </si>
  <si>
    <t>1.</t>
  </si>
  <si>
    <t>Государственная программа</t>
  </si>
  <si>
    <t>Х</t>
  </si>
  <si>
    <t>о достижении значений показателей</t>
  </si>
  <si>
    <t>Единица измерения</t>
  </si>
  <si>
    <t>план</t>
  </si>
  <si>
    <t>Площадь твердого покрытия автомобильных дорог общего пользования населенных пунктов после капитального ремонта и ремонта</t>
  </si>
  <si>
    <t>МО</t>
  </si>
  <si>
    <t xml:space="preserve"> Государственная программа «Развитие транспортной системы Оренбургской области» </t>
  </si>
  <si>
    <t>Региональный проект</t>
  </si>
  <si>
    <t>Транспортная подвижность населения</t>
  </si>
  <si>
    <t xml:space="preserve"> -</t>
  </si>
  <si>
    <t>тыс. пассажиров километров  на 1 жителя</t>
  </si>
  <si>
    <t>МСЖКДХиТ</t>
  </si>
  <si>
    <t>утверждено сводной бюджетной росписью на отчетную дату</t>
  </si>
  <si>
    <t>утверждено в государственной программе на отчетную дату</t>
  </si>
  <si>
    <t>утверждено сводной бюджетной росписью на 1 января отчетного года</t>
  </si>
  <si>
    <t>Доля отечественного оборудования (товаров, работ, услуг) в общем объеме закупок</t>
  </si>
  <si>
    <t>Доля объектов, на которых предусматривается использование новых и наилучших технологий, включенных в Реестр</t>
  </si>
  <si>
    <t>Доля контрактов жизненного цикла, предусматривающих выполнение работ по строительству, реконструкции, капитальному ремонту автомобильных дорог регионального (межмуниципального) значения</t>
  </si>
  <si>
    <t>"Региональная и местная дорожная сеть (Оренбургская область)"</t>
  </si>
  <si>
    <t>Наименование государственной программы, подпрограммы, структурного элемента государственной программы</t>
  </si>
  <si>
    <t>Доля дорожной сети городских агломераций, находящаяся в нормативном состоянии</t>
  </si>
  <si>
    <t>Протяженность приведенных в нормативное состояние искусственных сооружений на автомобильных дорогах регионального или межмуниципального и местного значения (накопленным итогом)</t>
  </si>
  <si>
    <t>Приложение 11</t>
  </si>
  <si>
    <t>Наименование показателя (результата)</t>
  </si>
  <si>
    <t>Значение показателя (результата)</t>
  </si>
  <si>
    <t>государственной программы,  результатов структурных элементов государственной программы</t>
  </si>
  <si>
    <t>2022 год</t>
  </si>
  <si>
    <t xml:space="preserve"> 2023 год</t>
  </si>
  <si>
    <t>Региональный проект "Региональная и местная дорожная сеть (Оренбургская область)"</t>
  </si>
  <si>
    <t>Доля протяженности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показателям, на 31 декабря отчетного года</t>
  </si>
  <si>
    <t>процент</t>
  </si>
  <si>
    <t>Доля автомобильных дорог регионального и межмуниципального значения, соответствующих нормативным требованиям</t>
  </si>
  <si>
    <t>Доля автомобильных дорог регионального значения, входящих в опорную сеть, соответствующих нормативным требованиям</t>
  </si>
  <si>
    <t>В соответствии с программами дорожной деятельности на текущий год субъектом Российской Федерации выполнены дорожные работы</t>
  </si>
  <si>
    <t>Обеспечено выполнение работ на дорогах регионального и межмуниципального значения</t>
  </si>
  <si>
    <t>Проведены мероприятия по реконструкции автомобильных дорог общего пользования регионального значения</t>
  </si>
  <si>
    <t>Осуществлены мероприятия по дорожной деятельности в отношении автомобильных дорог общего пользования регионального или межмуниципального, местного значения и искусственных сооружений на них</t>
  </si>
  <si>
    <t>Субъектом Российской Федерации заключены контракты (доведены государственные задания учреждениям), предусматривающие закупку отечественного оборудования (товаров, работ, услуг) в рамках федерального проекта «Региональная и местная дорожная сеть»</t>
  </si>
  <si>
    <t xml:space="preserve">Региональный проект «Общесистемные меры развития дорожного хозяйства» 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</si>
  <si>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 (64 городов, накопленным итогом)</t>
  </si>
  <si>
    <t>Размещение автоматических пунктов весогабаритного контроля транспортных средств на автомобильных дорогах регионального или межмуниципального, местного значения. Нарастающий итог.</t>
  </si>
  <si>
    <t>Увеличение количества стационарных камер фотовидеофиксации нарушений правил дорожного движения на автомобильных дорогах федерального, регионального или межмуниципального, местного значения до 250% к 2030 году от базового количества 2017 года. Нарастающий итог.</t>
  </si>
  <si>
    <t>Условная единица</t>
  </si>
  <si>
    <t>Процент</t>
  </si>
  <si>
    <t>Штука</t>
  </si>
  <si>
    <t>Условная штука</t>
  </si>
  <si>
    <t>Комплекс процессных мероприятий «Развитие сети автомобильных дорог регионального, межмуниципального и местного значения»</t>
  </si>
  <si>
    <t>Доля протяженности автомобильных дорог общего пользования регионального и межмуниципального значения, соответствующих нормативным требованиям к транспортно-эксплуатационным показателям, на 31 декабря отчетного года</t>
  </si>
  <si>
    <t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на 31 декабря отчетного года</t>
  </si>
  <si>
    <t>Прирост протяженности сети автомобильных дорог регионального и межмуниципального значения в результате строительства новых автомобильных дорог</t>
  </si>
  <si>
    <t xml:space="preserve">Прирост протяженности сети автомобильных дорог местного значения в результате строительства новых автомобильных дорог </t>
  </si>
  <si>
    <t>Прирост протяженности автомобильных дорог общего пользования регионального и межмуниципального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</si>
  <si>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</si>
  <si>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 xml:space="preserve">Общая протяженность автомобильных дорог общего пользования регионального и межмуниципального значения, соответствующих нормативным требованиям к транспортно-эксплуатационным показателям, на 31 декабря отчетного года </t>
  </si>
  <si>
    <t xml:space="preserve">Общая протяженность автомобильных дорог общего пользования местного значения, соответствующих нормативным требованиям к транспортно-эксплуатационным показателям, на 31 декабря отчетного года </t>
  </si>
  <si>
    <t>Протяженность сети автомобильных дорог общего пользования регионального и межмуниципального значения</t>
  </si>
  <si>
    <t>Протяженность сети автомобильных дорог общего пользования местного значения</t>
  </si>
  <si>
    <t>Протяженность искусственных дорожных сооружений на сети автомобильных дорог общего пользования местного значения, завершенных в результате строительства (реконструкции), капитального ремонта и ремонта</t>
  </si>
  <si>
    <t>Осуществление мероприятий в рамках дорожной деятельности на автомобильных дорогах общего пользования местного значения</t>
  </si>
  <si>
    <t>Прирост протяженности автомобильных дорог общего пользования регионального и межмуниципального значения, соответствующих нормативным требованиям к транспортно-эксплуатационным показателям, в результате реконструкции автомобильных дорог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</si>
  <si>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реконструкции автомобильных дорог</t>
  </si>
  <si>
    <t>условная единица</t>
  </si>
  <si>
    <t>пог. м</t>
  </si>
  <si>
    <t>тыс.кв.метров</t>
  </si>
  <si>
    <t>километр</t>
  </si>
  <si>
    <t>факт</t>
  </si>
  <si>
    <t>Обоснование отклонения
 значения показателя (результата) 
(при наличии)</t>
  </si>
  <si>
    <t>Приложение 12</t>
  </si>
  <si>
    <t>Главный распорядитель бюджетных средств (ответственный исполнитель, соисполнитель, участник)</t>
  </si>
  <si>
    <t>всего, в том числе:</t>
  </si>
  <si>
    <t>2.</t>
  </si>
  <si>
    <t xml:space="preserve">на реализацию государственной программы  </t>
  </si>
  <si>
    <t xml:space="preserve">Расходы 
</t>
  </si>
  <si>
    <t>(тыс. рублей)</t>
  </si>
  <si>
    <t>3.</t>
  </si>
  <si>
    <t xml:space="preserve">Комплекс процессных мероприятий </t>
  </si>
  <si>
    <t>4.</t>
  </si>
  <si>
    <t>Приложение 14</t>
  </si>
  <si>
    <t>Наименование структурного элемента государственной программы, контрольной точки</t>
  </si>
  <si>
    <t>Плановое значение</t>
  </si>
  <si>
    <t>Фактическое значение</t>
  </si>
  <si>
    <t>Фактическая дата достижения контрольной точки</t>
  </si>
  <si>
    <t>Информация о достижении контрольной точки</t>
  </si>
  <si>
    <t>Примечание</t>
  </si>
  <si>
    <t>1.1.</t>
  </si>
  <si>
    <t>Задача 1 «Повышено качество дорожной сети, в том числе уличной сети, городских агломераций»</t>
  </si>
  <si>
    <t>1.1.1.</t>
  </si>
  <si>
    <t>1.1.2.</t>
  </si>
  <si>
    <t>1.1.3.</t>
  </si>
  <si>
    <t>Задача 2 «Приведены в нормативное состояние/построены искусственные сооружения на автомобильных дорогах регионального или межмуниципального и местного значения»</t>
  </si>
  <si>
    <t>2.1.</t>
  </si>
  <si>
    <t>1.2.</t>
  </si>
  <si>
    <t>1.2.1.</t>
  </si>
  <si>
    <t>Задача 3 «Повышение доли отечественного оборудования (товаров, работ, услуг) в общем объеме закупок»</t>
  </si>
  <si>
    <t>1.3.</t>
  </si>
  <si>
    <t>1.3.1.</t>
  </si>
  <si>
    <t>Задача 1 «Совершенствование регуляторной политики и применения новых технологий в дорожной отрасли»</t>
  </si>
  <si>
    <t>2.1.1.</t>
  </si>
  <si>
    <t>2.1.2.</t>
  </si>
  <si>
    <t>2.1.3.</t>
  </si>
  <si>
    <t>Задача 1 «Создание условий для формирования единой дорожной сети, круглогодично доступной для населения, обеспечение автомобильного сообщения с отдаленными населенными пунктами области, требуемого технического состояния автомобильных дорог, повышение их пропускной способности»</t>
  </si>
  <si>
    <t>3.1.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</si>
  <si>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</si>
  <si>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</si>
  <si>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</si>
  <si>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</si>
  <si>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</si>
  <si>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</si>
  <si>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</si>
  <si>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</si>
  <si>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</si>
  <si>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</si>
  <si>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</si>
  <si>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</si>
  <si>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</si>
  <si>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3.1.14.</t>
  </si>
  <si>
    <t>Контрольная точка результата «Произведена приемка поставленных товаров, выполненных работ, оказанных услуг»</t>
  </si>
  <si>
    <t>Контрольная точка результата «Подписан акт приемки выполненных работ»</t>
  </si>
  <si>
    <t>Контрольная точка результата «Произведена оплата поставленных товаров, выполненных работ, оказанных услуг по государственному контракту»</t>
  </si>
  <si>
    <t>Контрольная точка результата «Выполнены работы по строительству автомобильных дорог регионального и межмуниципального значения»</t>
  </si>
  <si>
    <t>Контрольная точка результата «Выполнены работы по строительству автомобильных дорог местного значения»</t>
  </si>
  <si>
    <t>Контрольная точка результата «Выполнены работы по реконструкции автомобильных дорог регионального и межмуниципального значения»</t>
  </si>
  <si>
    <t>Контрольная точка результата «Выполнены работы по реконструкции автомобильных дорог местного значения»</t>
  </si>
  <si>
    <t>Контрольная точка результата «Выполнены работы по капитальному ремонту и ремонту автомобильных дорог регионального и межмуниципального значения»</t>
  </si>
  <si>
    <t>Контрольная точка результата «Выполнены работы по капитальному ремонту и ремонту автомобильных дорог местного значения»</t>
  </si>
  <si>
    <t>Контрольная точка результата «Выполнены работы по приведению сети автомобильных дорог общего пользования регионального, межмуниципального значения к транспортно-эксплуатационным показателям»</t>
  </si>
  <si>
    <t>Контрольная точка результата «Выполнены работы по приведению сети автомобильных дорог общего пользования местного значения к транспортно-эксплуатационным показателям»</t>
  </si>
  <si>
    <t>Контрольная точка результата «Уточнена протяженность сети автомобильных дорог общего пользования регионального и межмуниципального значения»</t>
  </si>
  <si>
    <t>Контрольная точка результата «Уточнена протяженность сети автомобильных дорог общего пользования местного значения»</t>
  </si>
  <si>
    <t>Контрольная точка результата «Выполнены работы по капитальному ремонту и ремонту покрытия автомобильных дорог общего пользования населенных пунктов»</t>
  </si>
  <si>
    <t>Контрольная точка результата «Выполнены работы по строительству (реконструкции), капитальному ремонту и ремонту искусственных дорожных сооружений на сети автомобильных дорог общего пользования местного значения»</t>
  </si>
  <si>
    <t>Контрольная точка результата «Выполнены мероприятия в рамках дорожной деятельности на автомобильных дорогах общего пользования местного значения»</t>
  </si>
  <si>
    <t>3.1.14.1.</t>
  </si>
  <si>
    <t>3.1.13.1.</t>
  </si>
  <si>
    <t>3.1.12.1.</t>
  </si>
  <si>
    <t>3.1.11.1.</t>
  </si>
  <si>
    <t>3.1.10.1.</t>
  </si>
  <si>
    <t>3.1.9.1.</t>
  </si>
  <si>
    <t>3.1.8.1.</t>
  </si>
  <si>
    <t>3.1.7.1.</t>
  </si>
  <si>
    <t>3.1.6.1.</t>
  </si>
  <si>
    <t>3.1.5.1.</t>
  </si>
  <si>
    <t>3.1.4.1.</t>
  </si>
  <si>
    <t>3.1.3.1.</t>
  </si>
  <si>
    <t>3.1.2.1.</t>
  </si>
  <si>
    <t>3.1.1.1</t>
  </si>
  <si>
    <t>2.1.3.1.</t>
  </si>
  <si>
    <t>2.1.2.1</t>
  </si>
  <si>
    <t>2.1.1.1.</t>
  </si>
  <si>
    <t>1.3.1.1.</t>
  </si>
  <si>
    <t>1.2.1.1.</t>
  </si>
  <si>
    <t>1.1.3.1.</t>
  </si>
  <si>
    <t>1.1.2.1.</t>
  </si>
  <si>
    <t>1.1.1.1</t>
  </si>
  <si>
    <t>федеральный бюджет</t>
  </si>
  <si>
    <t>областной бюджет</t>
  </si>
  <si>
    <t xml:space="preserve"> - </t>
  </si>
  <si>
    <t>выполнение контрольной точки в 2023 году не предусмотрено</t>
  </si>
  <si>
    <t>тыс. кв. метров</t>
  </si>
  <si>
    <t>выполнение результата в 2023 году не предусмотрено</t>
  </si>
  <si>
    <t>17 1 R1 53940</t>
  </si>
  <si>
    <t>17 1 R1 W3935</t>
  </si>
  <si>
    <t>17 1 R1 W3934</t>
  </si>
  <si>
    <t>17 1 R1 Y3936</t>
  </si>
  <si>
    <t>17 1 R1 Y3940</t>
  </si>
  <si>
    <t>17 1 R1 U0010</t>
  </si>
  <si>
    <t>17 1 R1 М3940</t>
  </si>
  <si>
    <t>17 1 R2 54180</t>
  </si>
  <si>
    <t>17 4 01 40010</t>
  </si>
  <si>
    <t>17 4 01 80410</t>
  </si>
  <si>
    <t>17 4 01 81320</t>
  </si>
  <si>
    <t>17 4 01 57840</t>
  </si>
  <si>
    <t>17 4 01 90920</t>
  </si>
  <si>
    <t>17 4 01 93200</t>
  </si>
  <si>
    <t>17 4 01 90760</t>
  </si>
  <si>
    <t>"Развитие транспортной системы Оренбургской области"</t>
  </si>
  <si>
    <t>"Общесистемные меры развития дорожного хозяйства"</t>
  </si>
  <si>
    <t>"Развитие сети автомобильных дорог регионального, межмуниципального и местного значения"</t>
  </si>
  <si>
    <t>17 4 01 81570</t>
  </si>
  <si>
    <t>штука</t>
  </si>
  <si>
    <t>Выполнены дорожные работы на автомобильных дорогах общего
пользования регионального или межмуниципального, местного значения</t>
  </si>
  <si>
    <t>Приведены в нормативное состояние автомобильные
дороги общего пользования регионального или межмуниципального, местного
значения</t>
  </si>
  <si>
    <t>Комплекс процессных мероприятий «Обеспечение доступности пассажирских перевозок для населения Оренбургской области»</t>
  </si>
  <si>
    <t>Количество перевезенных пассажиров железнодорожным транспортом общего пользования в пригородном сообщении по состоянию на 31 декабря года предоставления субсидии</t>
  </si>
  <si>
    <t>тыс.пассажиров</t>
  </si>
  <si>
    <t>Количество перевезенных пассажиров льготных категорий железнодорожным транспортом в пригородном сообщении по состоянию на 31 декабря года предоставления субсидии</t>
  </si>
  <si>
    <t>Количество перевезенных пассажиров на субсидируемых региональных маршрутах регулярного воздушного сообщения</t>
  </si>
  <si>
    <t>Обеспечение оплаты лизинговых платежей в размере 100 процентов, предусмотренных договорами лизинга</t>
  </si>
  <si>
    <t>-</t>
  </si>
  <si>
    <t>Количество транспортных средств (автобусов), переданных по договорам лизинга для осуществления регулярных перевозок пассажиров и багажа, в границах одного или нескольких муниципальных образований</t>
  </si>
  <si>
    <t>единица</t>
  </si>
  <si>
    <t>Количество перевезенных пассажиров на межмуниципальных маршрутах регулярных перевозок граждан до территорий садоводческих и огороднических некоммерческих товариществ и обратно</t>
  </si>
  <si>
    <t>Количество перевезенных пассажиров в автомобильном и городском наземном электрическом транспорте общего пользования с использованием социальных проездных документов по состоянию на 31 декабря текущего финансового года</t>
  </si>
  <si>
    <t>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безналичной оплаты проезда</t>
  </si>
  <si>
    <t>Доля автобусов, осуществляющих регулярные перевозки пассажиров в городском, пригородном и междугородном (в пределах Оренбургской области) сообщении, для которых обеспечена в открытом доступе информация об их реальном движении по маршруту</t>
  </si>
  <si>
    <t>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видеонаблюдения салонов (с функцией записи), соответствующими требованиям о защите персональных данных" соответствующими требованиям о защите персональных данных</t>
  </si>
  <si>
    <t>Количество приобретенных автобусов</t>
  </si>
  <si>
    <t>единиц</t>
  </si>
  <si>
    <t>1740290730</t>
  </si>
  <si>
    <t>1740290740</t>
  </si>
  <si>
    <t>1740292060</t>
  </si>
  <si>
    <t>1740293990</t>
  </si>
  <si>
    <t>1740280960</t>
  </si>
  <si>
    <t>1740293760</t>
  </si>
  <si>
    <t>1740281650</t>
  </si>
  <si>
    <t>1740297010</t>
  </si>
  <si>
    <t>«Обеспечение доступности пассажирских перевозок для населения Оренбургской области»</t>
  </si>
  <si>
    <t>4.1</t>
  </si>
  <si>
    <t>Задача 1 «Создание условий для стабильного функционирования пассажирского транспорта, обеспечения качества и равной доступности услуг общественного транспорта для всех категорий населения Оренбургской области»</t>
  </si>
  <si>
    <t>4.1.1.</t>
  </si>
  <si>
    <t>Результат "Количество перевезенных пассажиров железнодорожным транспортом общего пользования в пригородном сообщении по состоянию на 31 декабря года предоставления субсидии"</t>
  </si>
  <si>
    <t>4.1.1.1.</t>
  </si>
  <si>
    <t>Контрольная точка результата «Перевезено пассажиров железнодорожным транспортом общего пользования в пригородном сообщении по состоянию на 31 декабря года предоставления субсидии»</t>
  </si>
  <si>
    <t>4.1.2.</t>
  </si>
  <si>
    <t>Результат «Количество перевезенных пассажиров льготных категорий железнодорожным транспортом в пригородном сообщении по состоянию на 31 декабря года предоставления субсидии»</t>
  </si>
  <si>
    <t>4.1.2.1.</t>
  </si>
  <si>
    <t>Контрольная точка результата «Перевезено пассажиров льготных категорий железнодорожным транспортом в пригородном сообщении" по состоянию на 31 декабря года предоставления субсидии»</t>
  </si>
  <si>
    <t>4.1.3.</t>
  </si>
  <si>
    <t>Результат «Количество перевезенных пассажиров на субсидируемых региональных маршрутах регулярного воздушного сообщения"</t>
  </si>
  <si>
    <t>4.1.3.1</t>
  </si>
  <si>
    <t>Контрольная точка результата «Перевезено пассажиров на субсидируемых региональных маршрутах регулярного воздушного сообщения»</t>
  </si>
  <si>
    <t>4.1.4.</t>
  </si>
  <si>
    <t>Результат «Обеспечение оплаты лизинговых платежей в размере 100 процентов, предусмотренных договорами лизинга»</t>
  </si>
  <si>
    <t>4.1.4.1.</t>
  </si>
  <si>
    <t>Контрольная точка результата «Оплата лизинговых платежей в размере 100 процентов, предусмотренных договорами лизинга»</t>
  </si>
  <si>
    <t>4.1.5.</t>
  </si>
  <si>
    <t>Результат «Количество транспортных средств (автобусов), переданных по договорам лизинга для осуществления регулярных перевозок пассажиров и багажа, в границах одного или нескольких муниципальных образований)»</t>
  </si>
  <si>
    <t>4.1.5.1.</t>
  </si>
  <si>
    <t>Контрольная точка результата «Переданы транспортные средства (автобусы), по договорам лизинга для осуществления регулярных перевозок пассажиров и багажа»</t>
  </si>
  <si>
    <t>4.1.6.</t>
  </si>
  <si>
    <t>Результат «Количество перевезенных пассажиров на межмуниципальных маршрутах регулярных перевозок граждан до территорий садоводческих и огороднических некоммерческих товариществ и обратно»</t>
  </si>
  <si>
    <t>4.1.6.1.</t>
  </si>
  <si>
    <t>Контрольная точка результата «Перевезено пассажиров на межмуниципальных маршрутах регулярных перевозок граждан до территорий садоводческих и огороднических некоммерческих товариществ и обратно»</t>
  </si>
  <si>
    <t>4.1.7.</t>
  </si>
  <si>
    <t>Результат «Количество перевезенных пассажиров в автомобильном и городском наземном электрическом транспорте общего пользования с использованием социальных проездных документов по состоянию на 31 декабря текущего финансового года»</t>
  </si>
  <si>
    <t>4.1.7.1.</t>
  </si>
  <si>
    <t>Контрольная точка результата «Перевезено пассажиров в автомобильном и городском наземном электрическом транспорте общего пользования с использованием социальных проездных документов по состоянию на 31 декабря текущего финансового года»</t>
  </si>
  <si>
    <t>4.1.8.</t>
  </si>
  <si>
    <t>Результат «Доля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безналичной оплаты проезда»</t>
  </si>
  <si>
    <t>4.1.8.1.</t>
  </si>
  <si>
    <t>Контрольная точка результата «Оснащение автобусов, осуществляющих регулярные перевозки пассажиров в городском, пригородном и междугородном (в пределах Оренбургской области) сообщении, системами безналичной оплаты проезда»</t>
  </si>
  <si>
    <t>4.1.9.</t>
  </si>
  <si>
    <t>Результат «Доля автобусов, осуществляющих регулярные перевозки пассажиров в городском, пригородном и междугородном (в пределах Оренбургской области) сообщении, для которых обеспечена в открытом доступе информация об их реальном движении по маршруту»</t>
  </si>
  <si>
    <t>4.1.9.1.</t>
  </si>
  <si>
    <t>Контрольная точка результата «Обеспечение в открытом доступе информации о реальном движении по маршруту автобусов, осуществляющих регулярные перевозки пассажиров в городском, пригородном и междугородном (в пределах Оренбургской области) сообщении»</t>
  </si>
  <si>
    <t>4.1.10.</t>
  </si>
  <si>
    <t>Результат «Доля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видеонаблюдения салонов (с функцией записи), соответствующими требованиям о защите персональных данных" соответствующими требованиям о защите персональных данных»</t>
  </si>
  <si>
    <t>4.1.10.1.</t>
  </si>
  <si>
    <t>Контрольная точка результата «Оснащение автобусов, осуществляющих регулярные перевозки пассажиров в городском, пригородном и междугородном (в пределах Оренбургской области) сообщении, системами видеонаблюдения салонов (с функцией записи), соответствующими требованиям о защите персональных данных»</t>
  </si>
  <si>
    <t>4.1.11.</t>
  </si>
  <si>
    <t>Результат "Количество приобретенных автобусов"</t>
  </si>
  <si>
    <t>4.1.11.1.</t>
  </si>
  <si>
    <t>Контрольная точка результата "Закуплены автобусы"</t>
  </si>
  <si>
    <t xml:space="preserve">№ п/п </t>
  </si>
  <si>
    <t xml:space="preserve">Статус </t>
  </si>
  <si>
    <t>Источник финансирования</t>
  </si>
  <si>
    <t>Утверждено в сводной бюджетной росписи на отчетную дату</t>
  </si>
  <si>
    <t>Кассовый расход на отчетную дату</t>
  </si>
  <si>
    <t xml:space="preserve">«Развитие транспортной системы Оренбургской области» </t>
  </si>
  <si>
    <t>всего,  в том числе:</t>
  </si>
  <si>
    <t>государственный внебюджетный фонд</t>
  </si>
  <si>
    <t>за 2023 год</t>
  </si>
  <si>
    <t>Приложение 13</t>
  </si>
  <si>
    <t>Наименование государственной программы,  структурного элемента государственной программы</t>
  </si>
  <si>
    <t>Доля автомобильных дорог регионального значения, входящих в опорную сеть, рассчитанных на нормативную нагрузку не менее 11,5 тонн на ось</t>
  </si>
  <si>
    <t>Доля искусственных сооружений, расположенных на автомобильных дорогах общего пользования регионального значения, входящих в опорную сеть, рассчитанных на нагрузку не менее А11</t>
  </si>
  <si>
    <t>Задача 1 «Повышено качество дорожной сети, в том числе уличной сети городских агломераций»</t>
  </si>
  <si>
    <t xml:space="preserve">Задача 3 «Повышение доли отечественного оборудования (товаров, работ, услуг) в общем объеме закупок» </t>
  </si>
  <si>
    <t>указано фактическое значение.Значение результата 194,92% достигнуто по итогам 2019 года. В соответствии с дополнительным соглашением от 18.12.2023 №103-2019- R20081-1/7 установка камер фотовидеофиксации в 2023 году не предусмотрена.</t>
  </si>
  <si>
    <t>указано значение наратающим итогом</t>
  </si>
  <si>
    <t>Выполнены дорожные работы на автомобильных дорогах общего пользования регионального или межмуниципального, местного значения</t>
  </si>
  <si>
    <t>"Обеспечение доступности пассажирских перевозок для населения Оренбургской области"</t>
  </si>
  <si>
    <t>Достигнут</t>
  </si>
  <si>
    <t>достигнута</t>
  </si>
  <si>
    <t>Отчет о ходе выполнения плана реализации государственной программы 
за 2023 год</t>
  </si>
  <si>
    <t>результат достигнут по итогам 2019 года. В соответствии соглашением от 18.12.2023 № 103-2019- R20081-1/7 установка камер фотовидеофиксации в 2023 году не предусмотрена.</t>
  </si>
  <si>
    <t xml:space="preserve">Контрольная точка результата 
</t>
  </si>
  <si>
    <t>достигнут</t>
  </si>
  <si>
    <t>достинута</t>
  </si>
  <si>
    <t>достинут</t>
  </si>
  <si>
    <t>в соответствии с соглашением от 18.12.2023   № 103-2019- R20081-1/7  достижение рузельтата в 2023 году не предусмотрено.</t>
  </si>
  <si>
    <t>снижение пассажиропотока</t>
  </si>
  <si>
    <t>108</t>
  </si>
  <si>
    <t>23</t>
  </si>
  <si>
    <t>Несвоевременная поставка автобусов поставщиком (17 ед.)</t>
  </si>
  <si>
    <t>в соответствии с соглашением от 18.12.2023   № 103-2019- R20081-1/7  выполнение рузельтата в 2023году не предусмотрено</t>
  </si>
  <si>
    <t xml:space="preserve">не достигнута </t>
  </si>
  <si>
    <t>несвоевременная поставка автобусов поставщиком</t>
  </si>
  <si>
    <t xml:space="preserve"> Отчет об объемах финансирования государственной программы за счет средств областного бюджета, 
средств государственных внебюджетных фондов и прогнозная оценка 
привлекаемых средств на реализацию государственной программы
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</si>
</sst>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0.0"/>
    <numFmt numFmtId="166" formatCode="#,##0.0_ ;\-#,##0.0\ "/>
    <numFmt numFmtId="167" formatCode="0.000"/>
    <numFmt numFmtId="168" formatCode="#,##0.0"/>
    <numFmt numFmtId="169" formatCode="0.0000"/>
    <numFmt numFmtId="170" formatCode="_-* #,##0.0_р_._-;\-* #,##0.0_р_._-;_-* &quot;-&quot;??_р_._-;_-@_-"/>
    <numFmt numFmtId="171" formatCode="0.00000"/>
    <numFmt numFmtId="172" formatCode="#,##0.00000_ ;\-#,##0.00000\ 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NewRomanPSMT"/>
    </font>
    <font>
      <b/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/>
    </xf>
    <xf numFmtId="167" fontId="2" fillId="2" borderId="0" xfId="0" applyNumberFormat="1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2" borderId="0" xfId="0" applyFont="1" applyFill="1" applyAlignment="1"/>
    <xf numFmtId="0" fontId="4" fillId="0" borderId="0" xfId="0" applyFont="1" applyFill="1" applyAlignment="1"/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6" fontId="2" fillId="0" borderId="0" xfId="0" applyNumberFormat="1" applyFont="1" applyFill="1"/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166" fontId="8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0" fillId="2" borderId="0" xfId="0" applyFill="1"/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168" fontId="11" fillId="0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8" fontId="0" fillId="2" borderId="0" xfId="0" applyNumberFormat="1" applyFill="1"/>
    <xf numFmtId="0" fontId="0" fillId="0" borderId="0" xfId="0" applyFill="1"/>
    <xf numFmtId="0" fontId="4" fillId="2" borderId="0" xfId="0" applyFont="1" applyFill="1" applyAlignment="1">
      <alignment horizontal="right"/>
    </xf>
    <xf numFmtId="0" fontId="9" fillId="0" borderId="0" xfId="0" applyFont="1" applyAlignment="1">
      <alignment vertical="center"/>
    </xf>
    <xf numFmtId="168" fontId="11" fillId="0" borderId="1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8" fontId="2" fillId="0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Border="1" applyAlignment="1">
      <alignment horizontal="right" vertical="center" wrapText="1"/>
    </xf>
    <xf numFmtId="170" fontId="2" fillId="0" borderId="1" xfId="0" applyNumberFormat="1" applyFont="1" applyFill="1" applyBorder="1" applyAlignment="1">
      <alignment horizontal="right" vertical="center" wrapText="1"/>
    </xf>
    <xf numFmtId="171" fontId="4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8" fontId="2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72" fontId="2" fillId="0" borderId="0" xfId="0" applyNumberFormat="1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topLeftCell="A64" zoomScale="85" zoomScaleNormal="85" workbookViewId="0">
      <selection activeCell="F65" sqref="F65"/>
    </sheetView>
  </sheetViews>
  <sheetFormatPr defaultColWidth="8.85546875" defaultRowHeight="12.75"/>
  <cols>
    <col min="1" max="1" width="4.7109375" style="8" customWidth="1"/>
    <col min="2" max="2" width="42.7109375" style="2" customWidth="1"/>
    <col min="3" max="3" width="18" style="2" customWidth="1"/>
    <col min="4" max="4" width="12.42578125" style="2" customWidth="1"/>
    <col min="5" max="5" width="12" style="2" customWidth="1"/>
    <col min="6" max="6" width="13.7109375" style="2" customWidth="1"/>
    <col min="7" max="7" width="26.28515625" style="2" customWidth="1"/>
    <col min="8" max="8" width="14.5703125" style="2" customWidth="1"/>
    <col min="9" max="9" width="12.5703125" style="2" customWidth="1"/>
    <col min="10" max="10" width="10" style="2" customWidth="1"/>
    <col min="11" max="16384" width="8.85546875" style="2"/>
  </cols>
  <sheetData>
    <row r="1" spans="1:7" ht="15.75">
      <c r="B1" s="1"/>
      <c r="C1" s="1"/>
      <c r="D1" s="1"/>
      <c r="E1" s="1"/>
      <c r="F1" s="1"/>
      <c r="G1" s="21" t="s">
        <v>31</v>
      </c>
    </row>
    <row r="2" spans="1:7" ht="13.9" customHeight="1">
      <c r="A2" s="108" t="s">
        <v>0</v>
      </c>
      <c r="B2" s="108"/>
      <c r="C2" s="108"/>
      <c r="D2" s="108"/>
      <c r="E2" s="108"/>
      <c r="F2" s="108"/>
      <c r="G2" s="108"/>
    </row>
    <row r="3" spans="1:7" ht="15.75">
      <c r="A3" s="108" t="s">
        <v>10</v>
      </c>
      <c r="B3" s="108"/>
      <c r="C3" s="108"/>
      <c r="D3" s="108"/>
      <c r="E3" s="108"/>
      <c r="F3" s="108"/>
      <c r="G3" s="108"/>
    </row>
    <row r="4" spans="1:7" ht="17.25" customHeight="1">
      <c r="A4" s="108" t="s">
        <v>34</v>
      </c>
      <c r="B4" s="108"/>
      <c r="C4" s="108"/>
      <c r="D4" s="108"/>
      <c r="E4" s="108"/>
      <c r="F4" s="108"/>
      <c r="G4" s="108"/>
    </row>
    <row r="5" spans="1:7" ht="15.75" customHeight="1">
      <c r="A5" s="108" t="s">
        <v>270</v>
      </c>
      <c r="B5" s="108"/>
      <c r="C5" s="108"/>
      <c r="D5" s="108"/>
      <c r="E5" s="108"/>
      <c r="F5" s="108"/>
      <c r="G5" s="108"/>
    </row>
    <row r="6" spans="1:7">
      <c r="A6" s="109"/>
      <c r="B6" s="109"/>
      <c r="C6" s="109"/>
      <c r="D6" s="109"/>
      <c r="E6" s="109"/>
      <c r="F6" s="109"/>
      <c r="G6" s="109"/>
    </row>
    <row r="7" spans="1:7" ht="36" customHeight="1">
      <c r="A7" s="111" t="s">
        <v>2</v>
      </c>
      <c r="B7" s="111" t="s">
        <v>32</v>
      </c>
      <c r="C7" s="111" t="s">
        <v>11</v>
      </c>
      <c r="D7" s="111" t="s">
        <v>33</v>
      </c>
      <c r="E7" s="111"/>
      <c r="F7" s="111"/>
      <c r="G7" s="111" t="s">
        <v>75</v>
      </c>
    </row>
    <row r="8" spans="1:7" ht="22.5" customHeight="1">
      <c r="A8" s="111"/>
      <c r="B8" s="111"/>
      <c r="C8" s="111"/>
      <c r="D8" s="110" t="s">
        <v>35</v>
      </c>
      <c r="E8" s="110" t="s">
        <v>36</v>
      </c>
      <c r="F8" s="110"/>
      <c r="G8" s="111"/>
    </row>
    <row r="9" spans="1:7" ht="25.5" customHeight="1">
      <c r="A9" s="111"/>
      <c r="B9" s="111"/>
      <c r="C9" s="111"/>
      <c r="D9" s="110"/>
      <c r="E9" s="9" t="s">
        <v>12</v>
      </c>
      <c r="F9" s="9" t="s">
        <v>74</v>
      </c>
      <c r="G9" s="111"/>
    </row>
    <row r="10" spans="1:7" ht="31.5" customHeight="1">
      <c r="A10" s="110" t="s">
        <v>15</v>
      </c>
      <c r="B10" s="110"/>
      <c r="C10" s="110"/>
      <c r="D10" s="110"/>
      <c r="E10" s="110"/>
      <c r="F10" s="110"/>
      <c r="G10" s="110"/>
    </row>
    <row r="11" spans="1:7" s="3" customFormat="1" ht="121.5" customHeight="1">
      <c r="A11" s="9">
        <v>1</v>
      </c>
      <c r="B11" s="18" t="s">
        <v>38</v>
      </c>
      <c r="C11" s="9" t="s">
        <v>39</v>
      </c>
      <c r="D11" s="10">
        <v>45.9</v>
      </c>
      <c r="E11" s="10">
        <v>47.7</v>
      </c>
      <c r="F11" s="10">
        <f>(F46+F47)/(F48+F49)*100</f>
        <v>48.182059412550068</v>
      </c>
      <c r="G11" s="9"/>
    </row>
    <row r="12" spans="1:7" s="3" customFormat="1" ht="121.5" customHeight="1">
      <c r="A12" s="56">
        <v>2</v>
      </c>
      <c r="B12" s="14" t="s">
        <v>56</v>
      </c>
      <c r="C12" s="98" t="s">
        <v>39</v>
      </c>
      <c r="D12" s="9">
        <v>36.799999999999997</v>
      </c>
      <c r="E12" s="9">
        <v>39.5</v>
      </c>
      <c r="F12" s="10">
        <f>F46/F48*100</f>
        <v>39.827228583418261</v>
      </c>
      <c r="G12" s="9"/>
    </row>
    <row r="13" spans="1:7" s="3" customFormat="1" ht="121.5" customHeight="1">
      <c r="A13" s="56">
        <v>3</v>
      </c>
      <c r="B13" s="14" t="s">
        <v>57</v>
      </c>
      <c r="C13" s="98" t="s">
        <v>39</v>
      </c>
      <c r="D13" s="9">
        <v>54.5</v>
      </c>
      <c r="E13" s="9">
        <v>55.6</v>
      </c>
      <c r="F13" s="10">
        <f>F47/F49*100</f>
        <v>56.119124909488825</v>
      </c>
      <c r="G13" s="9"/>
    </row>
    <row r="14" spans="1:7" s="3" customFormat="1" ht="71.25" customHeight="1">
      <c r="A14" s="56">
        <v>4</v>
      </c>
      <c r="B14" s="11" t="s">
        <v>17</v>
      </c>
      <c r="C14" s="9" t="s">
        <v>19</v>
      </c>
      <c r="D14" s="12">
        <v>0.76500000000000001</v>
      </c>
      <c r="E14" s="12">
        <v>0.76500000000000001</v>
      </c>
      <c r="F14" s="12">
        <v>0.76500000000000001</v>
      </c>
      <c r="G14" s="9"/>
    </row>
    <row r="15" spans="1:7" s="3" customFormat="1" ht="81" customHeight="1">
      <c r="A15" s="56">
        <v>5</v>
      </c>
      <c r="B15" s="18" t="s">
        <v>40</v>
      </c>
      <c r="C15" s="9" t="s">
        <v>39</v>
      </c>
      <c r="D15" s="12">
        <v>37.71</v>
      </c>
      <c r="E15" s="59">
        <v>38.496499999999997</v>
      </c>
      <c r="F15" s="106">
        <v>40.43</v>
      </c>
      <c r="G15" s="9"/>
    </row>
    <row r="16" spans="1:7" s="3" customFormat="1" ht="62.25" customHeight="1">
      <c r="A16" s="56">
        <v>6</v>
      </c>
      <c r="B16" s="11" t="s">
        <v>29</v>
      </c>
      <c r="C16" s="9" t="s">
        <v>39</v>
      </c>
      <c r="D16" s="12">
        <v>78.698300000000003</v>
      </c>
      <c r="E16" s="59">
        <v>78.850099999999998</v>
      </c>
      <c r="F16" s="106">
        <v>80.069999999999993</v>
      </c>
      <c r="G16" s="9"/>
    </row>
    <row r="17" spans="1:10" s="3" customFormat="1" ht="60.75" customHeight="1">
      <c r="A17" s="56">
        <v>7</v>
      </c>
      <c r="B17" s="13" t="s">
        <v>24</v>
      </c>
      <c r="C17" s="9" t="s">
        <v>39</v>
      </c>
      <c r="D17" s="12">
        <v>100</v>
      </c>
      <c r="E17" s="12">
        <v>100</v>
      </c>
      <c r="F17" s="12">
        <v>100</v>
      </c>
      <c r="G17" s="9"/>
    </row>
    <row r="18" spans="1:10" s="3" customFormat="1" ht="85.5" customHeight="1">
      <c r="A18" s="56">
        <v>8</v>
      </c>
      <c r="B18" s="13" t="s">
        <v>30</v>
      </c>
      <c r="C18" s="9" t="s">
        <v>39</v>
      </c>
      <c r="D18" s="12">
        <v>0.52939999999999998</v>
      </c>
      <c r="E18" s="59">
        <v>1.0889</v>
      </c>
      <c r="F18" s="92">
        <v>1.16195</v>
      </c>
      <c r="G18" s="9"/>
    </row>
    <row r="19" spans="1:10" s="3" customFormat="1" ht="71.25" customHeight="1">
      <c r="A19" s="56">
        <v>9</v>
      </c>
      <c r="B19" s="11" t="s">
        <v>41</v>
      </c>
      <c r="C19" s="9" t="s">
        <v>39</v>
      </c>
      <c r="D19" s="5" t="s">
        <v>18</v>
      </c>
      <c r="E19" s="12">
        <v>50.500999999999998</v>
      </c>
      <c r="F19" s="59">
        <v>54.4542</v>
      </c>
      <c r="G19" s="9"/>
    </row>
    <row r="20" spans="1:10" s="3" customFormat="1" ht="67.5" customHeight="1">
      <c r="A20" s="56">
        <v>10</v>
      </c>
      <c r="B20" s="11" t="s">
        <v>25</v>
      </c>
      <c r="C20" s="9" t="s">
        <v>39</v>
      </c>
      <c r="D20" s="12">
        <v>58.33</v>
      </c>
      <c r="E20" s="12">
        <v>30</v>
      </c>
      <c r="F20" s="12">
        <v>62.5</v>
      </c>
      <c r="G20" s="9"/>
    </row>
    <row r="21" spans="1:10" s="3" customFormat="1" ht="102.75" customHeight="1">
      <c r="A21" s="56">
        <v>11</v>
      </c>
      <c r="B21" s="11" t="s">
        <v>26</v>
      </c>
      <c r="C21" s="9" t="s">
        <v>39</v>
      </c>
      <c r="D21" s="12">
        <v>40</v>
      </c>
      <c r="E21" s="12">
        <v>20</v>
      </c>
      <c r="F21" s="12">
        <v>25</v>
      </c>
      <c r="G21" s="102"/>
    </row>
    <row r="22" spans="1:10" s="3" customFormat="1" ht="126" customHeight="1">
      <c r="A22" s="73">
        <v>12</v>
      </c>
      <c r="B22" s="11" t="s">
        <v>273</v>
      </c>
      <c r="C22" s="73" t="s">
        <v>39</v>
      </c>
      <c r="D22" s="12" t="s">
        <v>18</v>
      </c>
      <c r="E22" s="59">
        <v>1.0628</v>
      </c>
      <c r="F22" s="59">
        <v>1.0706</v>
      </c>
      <c r="G22" s="102"/>
    </row>
    <row r="23" spans="1:10" s="3" customFormat="1" ht="129.75" customHeight="1">
      <c r="A23" s="73">
        <v>13</v>
      </c>
      <c r="B23" s="11" t="s">
        <v>274</v>
      </c>
      <c r="C23" s="73" t="s">
        <v>39</v>
      </c>
      <c r="D23" s="12" t="s">
        <v>18</v>
      </c>
      <c r="E23" s="59">
        <v>70.710999999999999</v>
      </c>
      <c r="F23" s="59">
        <v>70.719700000000003</v>
      </c>
      <c r="G23" s="102"/>
    </row>
    <row r="24" spans="1:10" s="3" customFormat="1" ht="28.5" customHeight="1">
      <c r="A24" s="110" t="s">
        <v>37</v>
      </c>
      <c r="B24" s="110"/>
      <c r="C24" s="110"/>
      <c r="D24" s="110"/>
      <c r="E24" s="110"/>
      <c r="F24" s="110"/>
      <c r="G24" s="110"/>
    </row>
    <row r="25" spans="1:10" s="3" customFormat="1" ht="37.5" customHeight="1">
      <c r="A25" s="113" t="s">
        <v>275</v>
      </c>
      <c r="B25" s="114"/>
      <c r="C25" s="114"/>
      <c r="D25" s="114"/>
      <c r="E25" s="114"/>
      <c r="F25" s="114"/>
      <c r="G25" s="115"/>
      <c r="J25" s="47"/>
    </row>
    <row r="26" spans="1:10" s="3" customFormat="1" ht="78.75" customHeight="1">
      <c r="A26" s="9">
        <v>1</v>
      </c>
      <c r="B26" s="11" t="s">
        <v>42</v>
      </c>
      <c r="C26" s="9" t="s">
        <v>54</v>
      </c>
      <c r="D26" s="9">
        <v>1</v>
      </c>
      <c r="E26" s="9">
        <v>1</v>
      </c>
      <c r="F26" s="9">
        <v>1</v>
      </c>
      <c r="G26" s="9"/>
      <c r="I26" s="86"/>
    </row>
    <row r="27" spans="1:10" s="3" customFormat="1" ht="59.25" customHeight="1">
      <c r="A27" s="9">
        <v>2</v>
      </c>
      <c r="B27" s="11" t="s">
        <v>43</v>
      </c>
      <c r="C27" s="17" t="s">
        <v>51</v>
      </c>
      <c r="D27" s="9">
        <v>1</v>
      </c>
      <c r="E27" s="9">
        <v>1</v>
      </c>
      <c r="F27" s="9">
        <v>1</v>
      </c>
      <c r="G27" s="9"/>
      <c r="I27" s="47"/>
    </row>
    <row r="28" spans="1:10" s="3" customFormat="1" ht="75" customHeight="1">
      <c r="A28" s="9">
        <v>3</v>
      </c>
      <c r="B28" s="14" t="s">
        <v>44</v>
      </c>
      <c r="C28" s="17" t="s">
        <v>51</v>
      </c>
      <c r="D28" s="9">
        <v>1</v>
      </c>
      <c r="E28" s="9">
        <v>1</v>
      </c>
      <c r="F28" s="9">
        <v>1</v>
      </c>
      <c r="G28" s="9"/>
    </row>
    <row r="29" spans="1:10" s="3" customFormat="1" ht="41.25" customHeight="1">
      <c r="A29" s="116" t="s">
        <v>98</v>
      </c>
      <c r="B29" s="116"/>
      <c r="C29" s="116"/>
      <c r="D29" s="116"/>
      <c r="E29" s="116"/>
      <c r="F29" s="116"/>
      <c r="G29" s="117"/>
    </row>
    <row r="30" spans="1:10" s="3" customFormat="1" ht="116.25" customHeight="1">
      <c r="A30" s="9">
        <v>4</v>
      </c>
      <c r="B30" s="14" t="s">
        <v>45</v>
      </c>
      <c r="C30" s="17" t="s">
        <v>51</v>
      </c>
      <c r="D30" s="9">
        <v>1</v>
      </c>
      <c r="E30" s="9">
        <v>1</v>
      </c>
      <c r="F30" s="9">
        <v>1</v>
      </c>
      <c r="G30" s="9"/>
    </row>
    <row r="31" spans="1:10" s="3" customFormat="1" ht="36" customHeight="1">
      <c r="A31" s="113" t="s">
        <v>276</v>
      </c>
      <c r="B31" s="114"/>
      <c r="C31" s="114"/>
      <c r="D31" s="114"/>
      <c r="E31" s="114"/>
      <c r="F31" s="114"/>
      <c r="G31" s="115"/>
    </row>
    <row r="32" spans="1:10" s="3" customFormat="1" ht="138.75" customHeight="1">
      <c r="A32" s="9">
        <v>5</v>
      </c>
      <c r="B32" s="14" t="s">
        <v>46</v>
      </c>
      <c r="C32" s="9" t="s">
        <v>53</v>
      </c>
      <c r="D32" s="9">
        <v>1</v>
      </c>
      <c r="E32" s="9">
        <v>1</v>
      </c>
      <c r="F32" s="9">
        <v>1</v>
      </c>
      <c r="G32" s="9"/>
    </row>
    <row r="33" spans="1:9" s="3" customFormat="1" ht="40.5" customHeight="1">
      <c r="A33" s="112" t="s">
        <v>47</v>
      </c>
      <c r="B33" s="112"/>
      <c r="C33" s="112"/>
      <c r="D33" s="112"/>
      <c r="E33" s="112"/>
      <c r="F33" s="112"/>
      <c r="G33" s="112"/>
      <c r="I33" s="47"/>
    </row>
    <row r="34" spans="1:9" s="3" customFormat="1" ht="59.25" customHeight="1">
      <c r="A34" s="118" t="s">
        <v>109</v>
      </c>
      <c r="B34" s="116"/>
      <c r="C34" s="116"/>
      <c r="D34" s="116"/>
      <c r="E34" s="116"/>
      <c r="F34" s="116"/>
      <c r="G34" s="117"/>
      <c r="I34" s="47"/>
    </row>
    <row r="35" spans="1:9" s="3" customFormat="1" ht="96" customHeight="1">
      <c r="A35" s="15">
        <v>1</v>
      </c>
      <c r="B35" s="14" t="s">
        <v>49</v>
      </c>
      <c r="C35" s="15" t="s">
        <v>53</v>
      </c>
      <c r="D35" s="15">
        <v>5</v>
      </c>
      <c r="E35" s="15">
        <v>10</v>
      </c>
      <c r="F35" s="15">
        <v>13</v>
      </c>
      <c r="G35" s="9" t="s">
        <v>278</v>
      </c>
    </row>
    <row r="36" spans="1:9" s="3" customFormat="1" ht="236.25" customHeight="1">
      <c r="A36" s="15">
        <v>2</v>
      </c>
      <c r="B36" s="14" t="s">
        <v>50</v>
      </c>
      <c r="C36" s="15" t="s">
        <v>52</v>
      </c>
      <c r="D36" s="15">
        <v>194.92</v>
      </c>
      <c r="E36" s="15">
        <v>194.92</v>
      </c>
      <c r="F36" s="15">
        <v>194.92</v>
      </c>
      <c r="G36" s="37" t="s">
        <v>277</v>
      </c>
      <c r="I36" s="19"/>
    </row>
    <row r="37" spans="1:9" s="3" customFormat="1" ht="160.5" customHeight="1">
      <c r="A37" s="15">
        <v>3</v>
      </c>
      <c r="B37" s="18" t="s">
        <v>48</v>
      </c>
      <c r="C37" s="17" t="s">
        <v>51</v>
      </c>
      <c r="D37" s="15" t="s">
        <v>18</v>
      </c>
      <c r="E37" s="36" t="s">
        <v>18</v>
      </c>
      <c r="F37" s="36" t="s">
        <v>18</v>
      </c>
      <c r="G37" s="35" t="s">
        <v>289</v>
      </c>
    </row>
    <row r="38" spans="1:9" s="3" customFormat="1" ht="40.5" customHeight="1">
      <c r="A38" s="119" t="s">
        <v>55</v>
      </c>
      <c r="B38" s="119"/>
      <c r="C38" s="119"/>
      <c r="D38" s="119"/>
      <c r="E38" s="119"/>
      <c r="F38" s="119"/>
      <c r="G38" s="119"/>
    </row>
    <row r="39" spans="1:9" ht="68.25" customHeight="1">
      <c r="A39" s="113" t="s">
        <v>109</v>
      </c>
      <c r="B39" s="114"/>
      <c r="C39" s="114"/>
      <c r="D39" s="114"/>
      <c r="E39" s="114"/>
      <c r="F39" s="114"/>
      <c r="G39" s="115"/>
      <c r="I39" s="75"/>
    </row>
    <row r="40" spans="1:9" s="3" customFormat="1" ht="81.75" customHeight="1">
      <c r="A40" s="9">
        <v>1</v>
      </c>
      <c r="B40" s="14" t="s">
        <v>58</v>
      </c>
      <c r="C40" s="9" t="s">
        <v>73</v>
      </c>
      <c r="D40" s="9" t="s">
        <v>18</v>
      </c>
      <c r="E40" s="9" t="s">
        <v>18</v>
      </c>
      <c r="F40" s="9" t="s">
        <v>18</v>
      </c>
      <c r="G40" s="9"/>
    </row>
    <row r="41" spans="1:9" s="3" customFormat="1" ht="72.75" customHeight="1">
      <c r="A41" s="9">
        <v>2</v>
      </c>
      <c r="B41" s="14" t="s">
        <v>59</v>
      </c>
      <c r="C41" s="9" t="s">
        <v>73</v>
      </c>
      <c r="D41" s="9" t="s">
        <v>18</v>
      </c>
      <c r="E41" s="9" t="s">
        <v>18</v>
      </c>
      <c r="F41" s="9" t="s">
        <v>18</v>
      </c>
      <c r="G41" s="9"/>
    </row>
    <row r="42" spans="1:9" s="3" customFormat="1" ht="134.25" customHeight="1">
      <c r="A42" s="56">
        <v>3</v>
      </c>
      <c r="B42" s="14" t="s">
        <v>68</v>
      </c>
      <c r="C42" s="9" t="s">
        <v>73</v>
      </c>
      <c r="D42" s="9" t="s">
        <v>18</v>
      </c>
      <c r="E42" s="9">
        <v>10.771000000000001</v>
      </c>
      <c r="F42" s="9">
        <v>10.771000000000001</v>
      </c>
      <c r="G42" s="9"/>
    </row>
    <row r="43" spans="1:9" s="3" customFormat="1" ht="117" customHeight="1">
      <c r="A43" s="56">
        <v>4</v>
      </c>
      <c r="B43" s="14" t="s">
        <v>69</v>
      </c>
      <c r="C43" s="9" t="s">
        <v>73</v>
      </c>
      <c r="D43" s="9" t="s">
        <v>18</v>
      </c>
      <c r="E43" s="9" t="s">
        <v>18</v>
      </c>
      <c r="F43" s="9" t="s">
        <v>18</v>
      </c>
      <c r="G43" s="9"/>
    </row>
    <row r="44" spans="1:9" s="3" customFormat="1" ht="134.25" customHeight="1">
      <c r="A44" s="56">
        <v>5</v>
      </c>
      <c r="B44" s="14" t="s">
        <v>60</v>
      </c>
      <c r="C44" s="9" t="s">
        <v>73</v>
      </c>
      <c r="D44" s="56">
        <v>308.2</v>
      </c>
      <c r="E44" s="10">
        <f>148+140.9</f>
        <v>288.89999999999998</v>
      </c>
      <c r="F44" s="12">
        <f>334.906-10.771</f>
        <v>324.13499999999999</v>
      </c>
      <c r="G44" s="9"/>
    </row>
    <row r="45" spans="1:9" s="3" customFormat="1" ht="126.75" customHeight="1">
      <c r="A45" s="56">
        <v>6</v>
      </c>
      <c r="B45" s="14" t="s">
        <v>61</v>
      </c>
      <c r="C45" s="9" t="s">
        <v>73</v>
      </c>
      <c r="D45" s="9">
        <v>118.5</v>
      </c>
      <c r="E45" s="10">
        <v>90</v>
      </c>
      <c r="F45" s="12">
        <v>154.16</v>
      </c>
      <c r="G45" s="73"/>
    </row>
    <row r="46" spans="1:9" s="3" customFormat="1" ht="119.25" customHeight="1">
      <c r="A46" s="56">
        <v>7</v>
      </c>
      <c r="B46" s="14" t="s">
        <v>62</v>
      </c>
      <c r="C46" s="9" t="s">
        <v>73</v>
      </c>
      <c r="D46" s="93">
        <v>4315.6000000000004</v>
      </c>
      <c r="E46" s="20">
        <f>4474.49+140.9-0.12</f>
        <v>4615.2699999999995</v>
      </c>
      <c r="F46" s="93">
        <f>D46+F42+F44</f>
        <v>4650.5060000000003</v>
      </c>
      <c r="G46" s="9"/>
      <c r="I46" s="97"/>
    </row>
    <row r="47" spans="1:9" s="3" customFormat="1" ht="107.25" customHeight="1">
      <c r="A47" s="56">
        <v>8</v>
      </c>
      <c r="B47" s="14" t="s">
        <v>63</v>
      </c>
      <c r="C47" s="9" t="s">
        <v>73</v>
      </c>
      <c r="D47" s="20">
        <v>6743.61</v>
      </c>
      <c r="E47" s="20">
        <v>6833.61</v>
      </c>
      <c r="F47" s="20">
        <f>D47+154.16</f>
        <v>6897.7699999999995</v>
      </c>
      <c r="G47" s="73"/>
    </row>
    <row r="48" spans="1:9" s="3" customFormat="1" ht="60" customHeight="1">
      <c r="A48" s="56">
        <v>9</v>
      </c>
      <c r="B48" s="14" t="s">
        <v>64</v>
      </c>
      <c r="C48" s="9" t="s">
        <v>73</v>
      </c>
      <c r="D48" s="20">
        <v>11697</v>
      </c>
      <c r="E48" s="20">
        <v>11676.7</v>
      </c>
      <c r="F48" s="20">
        <v>11676.7</v>
      </c>
      <c r="G48" s="9"/>
    </row>
    <row r="49" spans="1:9" s="3" customFormat="1" ht="57" customHeight="1">
      <c r="A49" s="56">
        <v>10</v>
      </c>
      <c r="B49" s="14" t="s">
        <v>65</v>
      </c>
      <c r="C49" s="9" t="s">
        <v>73</v>
      </c>
      <c r="D49" s="20">
        <v>12365.3</v>
      </c>
      <c r="E49" s="20">
        <v>12291.3</v>
      </c>
      <c r="F49" s="20">
        <v>12291.3</v>
      </c>
      <c r="G49" s="9"/>
    </row>
    <row r="50" spans="1:9" s="3" customFormat="1" ht="82.5" customHeight="1">
      <c r="A50" s="56">
        <v>11</v>
      </c>
      <c r="B50" s="14" t="s">
        <v>13</v>
      </c>
      <c r="C50" s="9" t="s">
        <v>72</v>
      </c>
      <c r="D50" s="20">
        <v>881</v>
      </c>
      <c r="E50" s="20">
        <v>750</v>
      </c>
      <c r="F50" s="20">
        <v>775</v>
      </c>
      <c r="G50" s="9"/>
    </row>
    <row r="51" spans="1:9" s="3" customFormat="1" ht="104.25" customHeight="1">
      <c r="A51" s="56">
        <v>12</v>
      </c>
      <c r="B51" s="14" t="s">
        <v>66</v>
      </c>
      <c r="C51" s="9" t="s">
        <v>71</v>
      </c>
      <c r="D51" s="20" t="s">
        <v>18</v>
      </c>
      <c r="E51" s="20" t="s">
        <v>18</v>
      </c>
      <c r="F51" s="20" t="s">
        <v>18</v>
      </c>
      <c r="G51" s="9"/>
    </row>
    <row r="52" spans="1:9" ht="92.25" customHeight="1">
      <c r="A52" s="56">
        <v>13</v>
      </c>
      <c r="B52" s="14" t="s">
        <v>67</v>
      </c>
      <c r="C52" s="9" t="s">
        <v>70</v>
      </c>
      <c r="D52" s="20" t="s">
        <v>18</v>
      </c>
      <c r="E52" s="20">
        <v>1</v>
      </c>
      <c r="F52" s="20">
        <v>1</v>
      </c>
      <c r="G52" s="9"/>
    </row>
    <row r="53" spans="1:9" ht="78" customHeight="1">
      <c r="A53" s="56">
        <v>14</v>
      </c>
      <c r="B53" s="60" t="s">
        <v>279</v>
      </c>
      <c r="C53" s="56" t="s">
        <v>188</v>
      </c>
      <c r="D53" s="20" t="s">
        <v>18</v>
      </c>
      <c r="E53" s="20">
        <v>1</v>
      </c>
      <c r="F53" s="20">
        <v>1</v>
      </c>
      <c r="G53" s="56"/>
    </row>
    <row r="54" spans="1:9" ht="48.75" customHeight="1">
      <c r="A54" s="113" t="s">
        <v>191</v>
      </c>
      <c r="B54" s="120"/>
      <c r="C54" s="120"/>
      <c r="D54" s="120"/>
      <c r="E54" s="120"/>
      <c r="F54" s="120"/>
      <c r="G54" s="121"/>
      <c r="I54" s="75"/>
    </row>
    <row r="55" spans="1:9" ht="48.75" customHeight="1">
      <c r="A55" s="116" t="s">
        <v>217</v>
      </c>
      <c r="B55" s="116"/>
      <c r="C55" s="116"/>
      <c r="D55" s="116"/>
      <c r="E55" s="116"/>
      <c r="F55" s="116"/>
      <c r="G55" s="117"/>
      <c r="I55" s="75"/>
    </row>
    <row r="56" spans="1:9" ht="80.25" customHeight="1">
      <c r="A56" s="95">
        <v>1</v>
      </c>
      <c r="B56" s="14" t="s">
        <v>192</v>
      </c>
      <c r="C56" s="95" t="s">
        <v>193</v>
      </c>
      <c r="D56" s="62">
        <v>1449.88</v>
      </c>
      <c r="E56" s="62">
        <v>1250</v>
      </c>
      <c r="F56" s="62">
        <v>1600.42</v>
      </c>
      <c r="G56" s="102"/>
    </row>
    <row r="57" spans="1:9" ht="84" customHeight="1">
      <c r="A57" s="95">
        <v>2</v>
      </c>
      <c r="B57" s="14" t="s">
        <v>194</v>
      </c>
      <c r="C57" s="95" t="s">
        <v>193</v>
      </c>
      <c r="D57" s="62">
        <v>69.28</v>
      </c>
      <c r="E57" s="62">
        <v>85</v>
      </c>
      <c r="F57" s="62">
        <v>68.709999999999994</v>
      </c>
      <c r="G57" s="102" t="s">
        <v>290</v>
      </c>
    </row>
    <row r="58" spans="1:9" ht="63">
      <c r="A58" s="95">
        <v>3</v>
      </c>
      <c r="B58" s="14" t="s">
        <v>195</v>
      </c>
      <c r="C58" s="95" t="s">
        <v>193</v>
      </c>
      <c r="D58" s="62">
        <v>17.010000000000002</v>
      </c>
      <c r="E58" s="62">
        <v>10</v>
      </c>
      <c r="F58" s="62">
        <v>33.383000000000003</v>
      </c>
      <c r="G58" s="102"/>
    </row>
    <row r="59" spans="1:9" ht="61.5" customHeight="1">
      <c r="A59" s="95">
        <v>4</v>
      </c>
      <c r="B59" s="14" t="s">
        <v>196</v>
      </c>
      <c r="C59" s="95" t="s">
        <v>39</v>
      </c>
      <c r="D59" s="62" t="s">
        <v>197</v>
      </c>
      <c r="E59" s="62">
        <v>100</v>
      </c>
      <c r="F59" s="62">
        <v>100</v>
      </c>
      <c r="G59" s="102"/>
    </row>
    <row r="60" spans="1:9" ht="105.75" customHeight="1">
      <c r="A60" s="95">
        <v>5</v>
      </c>
      <c r="B60" s="14" t="s">
        <v>198</v>
      </c>
      <c r="C60" s="95" t="s">
        <v>199</v>
      </c>
      <c r="D60" s="62" t="s">
        <v>197</v>
      </c>
      <c r="E60" s="63">
        <v>125</v>
      </c>
      <c r="F60" s="64" t="s">
        <v>291</v>
      </c>
      <c r="G60" s="105" t="s">
        <v>293</v>
      </c>
    </row>
    <row r="61" spans="1:9" ht="94.5">
      <c r="A61" s="95">
        <v>6</v>
      </c>
      <c r="B61" s="14" t="s">
        <v>200</v>
      </c>
      <c r="C61" s="95" t="s">
        <v>193</v>
      </c>
      <c r="D61" s="62">
        <v>1075.22</v>
      </c>
      <c r="E61" s="62">
        <v>1000</v>
      </c>
      <c r="F61" s="62">
        <v>1039.4939999999999</v>
      </c>
      <c r="G61" s="102"/>
    </row>
    <row r="62" spans="1:9" ht="113.25" customHeight="1">
      <c r="A62" s="95">
        <v>7</v>
      </c>
      <c r="B62" s="14" t="s">
        <v>201</v>
      </c>
      <c r="C62" s="95" t="s">
        <v>193</v>
      </c>
      <c r="D62" s="62">
        <v>9268.99</v>
      </c>
      <c r="E62" s="62">
        <v>9000</v>
      </c>
      <c r="F62" s="62">
        <v>10084.334000000001</v>
      </c>
      <c r="G62" s="102"/>
    </row>
    <row r="63" spans="1:9" ht="120" customHeight="1">
      <c r="A63" s="95">
        <v>8</v>
      </c>
      <c r="B63" s="14" t="s">
        <v>202</v>
      </c>
      <c r="C63" s="95" t="s">
        <v>39</v>
      </c>
      <c r="D63" s="62">
        <v>61.1</v>
      </c>
      <c r="E63" s="62">
        <v>60</v>
      </c>
      <c r="F63" s="62">
        <v>73.599999999999994</v>
      </c>
      <c r="G63" s="95"/>
    </row>
    <row r="64" spans="1:9" ht="126">
      <c r="A64" s="95">
        <v>9</v>
      </c>
      <c r="B64" s="14" t="s">
        <v>203</v>
      </c>
      <c r="C64" s="95" t="s">
        <v>39</v>
      </c>
      <c r="D64" s="62">
        <v>22.1</v>
      </c>
      <c r="E64" s="62">
        <v>20</v>
      </c>
      <c r="F64" s="62">
        <v>89.7</v>
      </c>
      <c r="G64" s="95"/>
    </row>
    <row r="65" spans="1:7" ht="184.5" customHeight="1">
      <c r="A65" s="95">
        <v>10</v>
      </c>
      <c r="B65" s="14" t="s">
        <v>204</v>
      </c>
      <c r="C65" s="95" t="s">
        <v>39</v>
      </c>
      <c r="D65" s="62">
        <v>61.6</v>
      </c>
      <c r="E65" s="62">
        <v>43</v>
      </c>
      <c r="F65" s="62">
        <v>59.7</v>
      </c>
      <c r="G65" s="95"/>
    </row>
    <row r="66" spans="1:7" ht="57" customHeight="1">
      <c r="A66" s="95">
        <v>11</v>
      </c>
      <c r="B66" s="14" t="s">
        <v>205</v>
      </c>
      <c r="C66" s="95" t="s">
        <v>206</v>
      </c>
      <c r="D66" s="62" t="s">
        <v>197</v>
      </c>
      <c r="E66" s="64" t="s">
        <v>292</v>
      </c>
      <c r="F66" s="64" t="s">
        <v>292</v>
      </c>
      <c r="G66" s="95"/>
    </row>
  </sheetData>
  <mergeCells count="23">
    <mergeCell ref="A34:G34"/>
    <mergeCell ref="A39:G39"/>
    <mergeCell ref="A55:G55"/>
    <mergeCell ref="A38:G38"/>
    <mergeCell ref="A54:G54"/>
    <mergeCell ref="A10:G10"/>
    <mergeCell ref="A24:G24"/>
    <mergeCell ref="A7:A9"/>
    <mergeCell ref="B7:B9"/>
    <mergeCell ref="A33:G33"/>
    <mergeCell ref="C7:C9"/>
    <mergeCell ref="D7:F7"/>
    <mergeCell ref="G7:G9"/>
    <mergeCell ref="D8:D9"/>
    <mergeCell ref="E8:F8"/>
    <mergeCell ref="A25:G25"/>
    <mergeCell ref="A29:G29"/>
    <mergeCell ref="A31:G31"/>
    <mergeCell ref="A2:G2"/>
    <mergeCell ref="A3:G3"/>
    <mergeCell ref="A4:G4"/>
    <mergeCell ref="A5:G5"/>
    <mergeCell ref="A6:G6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7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4"/>
  <sheetViews>
    <sheetView zoomScale="70" zoomScaleNormal="7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sqref="A1:J44"/>
    </sheetView>
  </sheetViews>
  <sheetFormatPr defaultColWidth="9.140625" defaultRowHeight="12.75"/>
  <cols>
    <col min="1" max="1" width="5" style="39" customWidth="1"/>
    <col min="2" max="2" width="19.140625" style="4" customWidth="1"/>
    <col min="3" max="3" width="31.7109375" style="4" customWidth="1"/>
    <col min="4" max="4" width="23.140625" style="4" customWidth="1"/>
    <col min="5" max="5" width="7.42578125" style="4" customWidth="1"/>
    <col min="6" max="6" width="19.85546875" style="4" customWidth="1"/>
    <col min="7" max="7" width="15.85546875" style="2" customWidth="1"/>
    <col min="8" max="9" width="15" style="2" customWidth="1"/>
    <col min="10" max="10" width="17.85546875" style="2" customWidth="1"/>
    <col min="11" max="11" width="14" style="4" customWidth="1"/>
    <col min="12" max="12" width="16.140625" style="4" customWidth="1"/>
    <col min="13" max="13" width="15.42578125" style="4" customWidth="1"/>
    <col min="14" max="14" width="18.140625" style="4" customWidth="1"/>
    <col min="15" max="15" width="15.42578125" style="4" customWidth="1"/>
    <col min="16" max="16384" width="9.140625" style="4"/>
  </cols>
  <sheetData>
    <row r="1" spans="1:15" ht="15.75">
      <c r="A1" s="38"/>
      <c r="B1" s="23"/>
      <c r="C1" s="23"/>
      <c r="D1" s="23"/>
      <c r="E1" s="23"/>
      <c r="F1" s="23"/>
      <c r="G1" s="24"/>
      <c r="H1" s="24"/>
      <c r="I1" s="24"/>
      <c r="J1" s="25" t="s">
        <v>76</v>
      </c>
    </row>
    <row r="2" spans="1:15" ht="15.7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5" ht="15.75" customHeight="1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5" ht="20.25" customHeight="1">
      <c r="A4" s="131" t="s">
        <v>80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5" ht="18" customHeight="1">
      <c r="A5" s="131" t="s">
        <v>270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5" ht="21" customHeight="1">
      <c r="A6" s="38"/>
      <c r="B6" s="26"/>
      <c r="C6" s="26"/>
      <c r="D6" s="26"/>
      <c r="E6" s="26"/>
      <c r="F6" s="26"/>
      <c r="G6" s="27"/>
      <c r="H6" s="27"/>
      <c r="I6" s="27"/>
      <c r="J6" s="21" t="s">
        <v>82</v>
      </c>
    </row>
    <row r="7" spans="1:15" ht="28.5" customHeight="1">
      <c r="A7" s="133" t="s">
        <v>2</v>
      </c>
      <c r="B7" s="134" t="s">
        <v>3</v>
      </c>
      <c r="C7" s="134" t="s">
        <v>28</v>
      </c>
      <c r="D7" s="134" t="s">
        <v>77</v>
      </c>
      <c r="E7" s="113" t="s">
        <v>81</v>
      </c>
      <c r="F7" s="114"/>
      <c r="G7" s="114"/>
      <c r="H7" s="114"/>
      <c r="I7" s="114"/>
      <c r="J7" s="115"/>
    </row>
    <row r="8" spans="1:15" ht="101.25" customHeight="1">
      <c r="A8" s="133"/>
      <c r="B8" s="134"/>
      <c r="C8" s="134"/>
      <c r="D8" s="134"/>
      <c r="E8" s="54" t="s">
        <v>4</v>
      </c>
      <c r="F8" s="54" t="s">
        <v>5</v>
      </c>
      <c r="G8" s="51" t="s">
        <v>23</v>
      </c>
      <c r="H8" s="51" t="s">
        <v>21</v>
      </c>
      <c r="I8" s="70" t="s">
        <v>22</v>
      </c>
      <c r="J8" s="51" t="s">
        <v>6</v>
      </c>
    </row>
    <row r="9" spans="1:15" ht="19.5" customHeight="1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  <c r="I9" s="71">
        <v>9</v>
      </c>
      <c r="J9" s="28">
        <v>10</v>
      </c>
    </row>
    <row r="10" spans="1:15" s="2" customFormat="1" ht="25.5" customHeight="1">
      <c r="A10" s="111" t="s">
        <v>7</v>
      </c>
      <c r="B10" s="136" t="s">
        <v>8</v>
      </c>
      <c r="C10" s="136" t="s">
        <v>184</v>
      </c>
      <c r="D10" s="11" t="s">
        <v>78</v>
      </c>
      <c r="E10" s="52" t="s">
        <v>9</v>
      </c>
      <c r="F10" s="52" t="s">
        <v>9</v>
      </c>
      <c r="G10" s="30">
        <f>G11+G12</f>
        <v>15835862.100000001</v>
      </c>
      <c r="H10" s="30">
        <f>H11+H12</f>
        <v>22517011.599999998</v>
      </c>
      <c r="I10" s="30">
        <f t="shared" ref="I10" si="0">I11+I12</f>
        <v>22480766.399999999</v>
      </c>
      <c r="J10" s="30">
        <f>J11+J12</f>
        <v>22305261.835500002</v>
      </c>
    </row>
    <row r="11" spans="1:15" s="2" customFormat="1" ht="23.25" customHeight="1">
      <c r="A11" s="135"/>
      <c r="B11" s="137"/>
      <c r="C11" s="137"/>
      <c r="D11" s="55" t="s">
        <v>20</v>
      </c>
      <c r="E11" s="52">
        <v>851</v>
      </c>
      <c r="F11" s="52" t="s">
        <v>9</v>
      </c>
      <c r="G11" s="31">
        <f>G13+G22+G25+G35-G38</f>
        <v>15829062.100000001</v>
      </c>
      <c r="H11" s="31">
        <f>H13+H22+H25+H35-H38</f>
        <v>22506611.599999998</v>
      </c>
      <c r="I11" s="31">
        <f t="shared" ref="I11:J11" si="1">I13+I22+I25+I35-I38</f>
        <v>22470366.399999999</v>
      </c>
      <c r="J11" s="31">
        <f t="shared" si="1"/>
        <v>22296071.035500001</v>
      </c>
      <c r="L11" s="61">
        <f>J10-J15-J31</f>
        <v>18030174.035500001</v>
      </c>
      <c r="M11" s="61">
        <f>G10-G15-G24</f>
        <v>12644814.600000001</v>
      </c>
      <c r="N11" s="61">
        <f>L11-M11</f>
        <v>5385359.4354999997</v>
      </c>
      <c r="O11" s="104">
        <f>N11/M12</f>
        <v>0.42589469326817958</v>
      </c>
    </row>
    <row r="12" spans="1:15" s="2" customFormat="1" ht="20.45" customHeight="1">
      <c r="A12" s="135"/>
      <c r="B12" s="137"/>
      <c r="C12" s="137"/>
      <c r="D12" s="55" t="s">
        <v>14</v>
      </c>
      <c r="E12" s="52">
        <v>871</v>
      </c>
      <c r="F12" s="52" t="s">
        <v>9</v>
      </c>
      <c r="G12" s="32">
        <f>G38</f>
        <v>6800</v>
      </c>
      <c r="H12" s="32">
        <f t="shared" ref="H12:J12" si="2">H38</f>
        <v>10400</v>
      </c>
      <c r="I12" s="32">
        <f t="shared" si="2"/>
        <v>10400</v>
      </c>
      <c r="J12" s="32">
        <f t="shared" si="2"/>
        <v>9190.7999999999993</v>
      </c>
      <c r="M12" s="61">
        <f>G10-G15-G24</f>
        <v>12644814.600000001</v>
      </c>
    </row>
    <row r="13" spans="1:15" ht="33.75" customHeight="1">
      <c r="A13" s="146" t="s">
        <v>79</v>
      </c>
      <c r="B13" s="125" t="s">
        <v>16</v>
      </c>
      <c r="C13" s="125" t="s">
        <v>27</v>
      </c>
      <c r="D13" s="11" t="s">
        <v>78</v>
      </c>
      <c r="E13" s="33">
        <v>851</v>
      </c>
      <c r="F13" s="33" t="s">
        <v>9</v>
      </c>
      <c r="G13" s="30">
        <f>G14</f>
        <v>6851338.5</v>
      </c>
      <c r="H13" s="30">
        <f t="shared" ref="H13:J13" si="3">H14</f>
        <v>11381855.200000001</v>
      </c>
      <c r="I13" s="30">
        <f t="shared" si="3"/>
        <v>11381855.200000001</v>
      </c>
      <c r="J13" s="30">
        <f t="shared" si="3"/>
        <v>11381855.200000001</v>
      </c>
      <c r="K13" s="6"/>
    </row>
    <row r="14" spans="1:15" ht="27" customHeight="1">
      <c r="A14" s="147"/>
      <c r="B14" s="126"/>
      <c r="C14" s="126"/>
      <c r="D14" s="125" t="s">
        <v>20</v>
      </c>
      <c r="E14" s="53">
        <v>851</v>
      </c>
      <c r="F14" s="53" t="s">
        <v>9</v>
      </c>
      <c r="G14" s="32">
        <f>SUM(G15:G21)</f>
        <v>6851338.5</v>
      </c>
      <c r="H14" s="32">
        <f>SUM(H15:H21)</f>
        <v>11381855.200000001</v>
      </c>
      <c r="I14" s="32">
        <f>SUM(I15:I21)</f>
        <v>11381855.200000001</v>
      </c>
      <c r="J14" s="32">
        <f>SUM(J15:J21)</f>
        <v>11381855.200000001</v>
      </c>
      <c r="K14" s="6"/>
    </row>
    <row r="15" spans="1:15" ht="27" customHeight="1">
      <c r="A15" s="147"/>
      <c r="B15" s="126"/>
      <c r="C15" s="126"/>
      <c r="D15" s="126"/>
      <c r="E15" s="53">
        <v>851</v>
      </c>
      <c r="F15" s="53" t="s">
        <v>169</v>
      </c>
      <c r="G15" s="32">
        <v>3112477.8000000003</v>
      </c>
      <c r="H15" s="32">
        <v>3112477.8000000003</v>
      </c>
      <c r="I15" s="32">
        <v>3112477.8000000003</v>
      </c>
      <c r="J15" s="32">
        <v>3112477.8000000003</v>
      </c>
      <c r="K15" s="6"/>
    </row>
    <row r="16" spans="1:15" ht="27" customHeight="1">
      <c r="A16" s="147"/>
      <c r="B16" s="126"/>
      <c r="C16" s="126"/>
      <c r="D16" s="126"/>
      <c r="E16" s="53">
        <v>851</v>
      </c>
      <c r="F16" s="53" t="s">
        <v>170</v>
      </c>
      <c r="G16" s="32">
        <v>1159037.8999999999</v>
      </c>
      <c r="H16" s="32">
        <v>1247667.8999999999</v>
      </c>
      <c r="I16" s="32">
        <v>1247667.8999999999</v>
      </c>
      <c r="J16" s="32">
        <v>1247667.8999999999</v>
      </c>
      <c r="K16" s="6"/>
    </row>
    <row r="17" spans="1:13" ht="27" customHeight="1">
      <c r="A17" s="147"/>
      <c r="B17" s="126"/>
      <c r="C17" s="126"/>
      <c r="D17" s="126"/>
      <c r="E17" s="53">
        <v>851</v>
      </c>
      <c r="F17" s="53" t="s">
        <v>171</v>
      </c>
      <c r="G17" s="32">
        <v>332829.7</v>
      </c>
      <c r="H17" s="32">
        <v>332829.7</v>
      </c>
      <c r="I17" s="32">
        <v>332829.7</v>
      </c>
      <c r="J17" s="32">
        <v>332829.7</v>
      </c>
      <c r="K17" s="6"/>
    </row>
    <row r="18" spans="1:13" ht="27" customHeight="1">
      <c r="A18" s="147"/>
      <c r="B18" s="126"/>
      <c r="C18" s="126"/>
      <c r="D18" s="126"/>
      <c r="E18" s="53">
        <v>851</v>
      </c>
      <c r="F18" s="53" t="s">
        <v>172</v>
      </c>
      <c r="G18" s="32">
        <v>957228</v>
      </c>
      <c r="H18" s="32">
        <v>1885336.9</v>
      </c>
      <c r="I18" s="32">
        <v>1885336.9</v>
      </c>
      <c r="J18" s="32">
        <v>1885336.9</v>
      </c>
      <c r="K18" s="6"/>
    </row>
    <row r="19" spans="1:13" ht="27" customHeight="1">
      <c r="A19" s="147"/>
      <c r="B19" s="126"/>
      <c r="C19" s="126"/>
      <c r="D19" s="126"/>
      <c r="E19" s="53">
        <v>851</v>
      </c>
      <c r="F19" s="53" t="s">
        <v>173</v>
      </c>
      <c r="G19" s="32">
        <v>0</v>
      </c>
      <c r="H19" s="32">
        <v>166666.70000000001</v>
      </c>
      <c r="I19" s="32">
        <v>166666.70000000001</v>
      </c>
      <c r="J19" s="32">
        <v>166666.70000000001</v>
      </c>
      <c r="K19" s="6"/>
    </row>
    <row r="20" spans="1:13" ht="27" customHeight="1">
      <c r="A20" s="147"/>
      <c r="B20" s="126"/>
      <c r="C20" s="126"/>
      <c r="D20" s="126"/>
      <c r="E20" s="53">
        <v>851</v>
      </c>
      <c r="F20" s="53" t="s">
        <v>174</v>
      </c>
      <c r="G20" s="32">
        <v>1289765.0999999999</v>
      </c>
      <c r="H20" s="32">
        <v>636876.19999999995</v>
      </c>
      <c r="I20" s="32">
        <v>636876.19999999995</v>
      </c>
      <c r="J20" s="32">
        <v>636876.19999999995</v>
      </c>
      <c r="K20" s="6"/>
    </row>
    <row r="21" spans="1:13" ht="27" customHeight="1">
      <c r="A21" s="148"/>
      <c r="B21" s="127"/>
      <c r="C21" s="127"/>
      <c r="D21" s="127"/>
      <c r="E21" s="53">
        <v>851</v>
      </c>
      <c r="F21" s="53" t="s">
        <v>175</v>
      </c>
      <c r="G21" s="32">
        <v>0</v>
      </c>
      <c r="H21" s="32">
        <v>4000000</v>
      </c>
      <c r="I21" s="32">
        <v>4000000</v>
      </c>
      <c r="J21" s="32">
        <v>4000000</v>
      </c>
      <c r="K21" s="6"/>
    </row>
    <row r="22" spans="1:13" s="2" customFormat="1" ht="33" customHeight="1">
      <c r="A22" s="128" t="s">
        <v>83</v>
      </c>
      <c r="B22" s="122" t="s">
        <v>16</v>
      </c>
      <c r="C22" s="122" t="s">
        <v>185</v>
      </c>
      <c r="D22" s="11" t="s">
        <v>78</v>
      </c>
      <c r="E22" s="29">
        <v>851</v>
      </c>
      <c r="F22" s="29" t="s">
        <v>9</v>
      </c>
      <c r="G22" s="30">
        <f>G23</f>
        <v>78569.7</v>
      </c>
      <c r="H22" s="30">
        <f t="shared" ref="H22:J23" si="4">H23</f>
        <v>0</v>
      </c>
      <c r="I22" s="30">
        <f t="shared" si="4"/>
        <v>0</v>
      </c>
      <c r="J22" s="30">
        <f t="shared" si="4"/>
        <v>0</v>
      </c>
      <c r="K22" s="6"/>
    </row>
    <row r="23" spans="1:13" s="2" customFormat="1" ht="25.5" customHeight="1">
      <c r="A23" s="129"/>
      <c r="B23" s="123"/>
      <c r="C23" s="123"/>
      <c r="D23" s="125" t="s">
        <v>20</v>
      </c>
      <c r="E23" s="52">
        <v>851</v>
      </c>
      <c r="F23" s="34" t="s">
        <v>9</v>
      </c>
      <c r="G23" s="32">
        <f>G24</f>
        <v>78569.7</v>
      </c>
      <c r="H23" s="32">
        <f t="shared" si="4"/>
        <v>0</v>
      </c>
      <c r="I23" s="32">
        <f t="shared" si="4"/>
        <v>0</v>
      </c>
      <c r="J23" s="32">
        <f t="shared" si="4"/>
        <v>0</v>
      </c>
      <c r="K23" s="6"/>
    </row>
    <row r="24" spans="1:13" s="2" customFormat="1" ht="25.5" customHeight="1">
      <c r="A24" s="130"/>
      <c r="B24" s="124"/>
      <c r="C24" s="124"/>
      <c r="D24" s="127"/>
      <c r="E24" s="52">
        <v>851</v>
      </c>
      <c r="F24" s="34" t="s">
        <v>176</v>
      </c>
      <c r="G24" s="32">
        <v>78569.7</v>
      </c>
      <c r="H24" s="32">
        <v>0</v>
      </c>
      <c r="I24" s="32">
        <v>0</v>
      </c>
      <c r="J24" s="32">
        <v>0</v>
      </c>
      <c r="K24" s="6"/>
    </row>
    <row r="25" spans="1:13" s="2" customFormat="1" ht="35.25" customHeight="1">
      <c r="A25" s="128" t="s">
        <v>85</v>
      </c>
      <c r="B25" s="125" t="s">
        <v>84</v>
      </c>
      <c r="C25" s="125" t="s">
        <v>186</v>
      </c>
      <c r="D25" s="11" t="s">
        <v>78</v>
      </c>
      <c r="E25" s="29">
        <v>851</v>
      </c>
      <c r="F25" s="29" t="s">
        <v>9</v>
      </c>
      <c r="G25" s="30">
        <f>G26</f>
        <v>8002321.5999999996</v>
      </c>
      <c r="H25" s="30">
        <f>H26</f>
        <v>9525651.6999999993</v>
      </c>
      <c r="I25" s="30">
        <f>I26</f>
        <v>9465444.6999999993</v>
      </c>
      <c r="J25" s="30">
        <f>J26</f>
        <v>9363877.3114999998</v>
      </c>
      <c r="K25" s="6"/>
      <c r="M25" s="61"/>
    </row>
    <row r="26" spans="1:13" s="2" customFormat="1" ht="29.25" customHeight="1">
      <c r="A26" s="129"/>
      <c r="B26" s="126"/>
      <c r="C26" s="126"/>
      <c r="D26" s="125" t="s">
        <v>20</v>
      </c>
      <c r="E26" s="52">
        <v>851</v>
      </c>
      <c r="F26" s="34" t="s">
        <v>9</v>
      </c>
      <c r="G26" s="32">
        <f>G27+G28+G29+G30+G31+G32+G33+G34</f>
        <v>8002321.5999999996</v>
      </c>
      <c r="H26" s="32">
        <f>SUM(H27:H34)</f>
        <v>9525651.6999999993</v>
      </c>
      <c r="I26" s="32">
        <f>SUM(I27:I34)</f>
        <v>9465444.6999999993</v>
      </c>
      <c r="J26" s="32">
        <f>SUM(J27:J34)</f>
        <v>9363877.3114999998</v>
      </c>
      <c r="K26" s="6"/>
    </row>
    <row r="27" spans="1:13" s="2" customFormat="1" ht="25.5" customHeight="1">
      <c r="A27" s="129"/>
      <c r="B27" s="126"/>
      <c r="C27" s="126"/>
      <c r="D27" s="126"/>
      <c r="E27" s="52">
        <v>851</v>
      </c>
      <c r="F27" s="34" t="s">
        <v>177</v>
      </c>
      <c r="G27" s="32">
        <v>151035</v>
      </c>
      <c r="H27" s="32">
        <v>160195.1</v>
      </c>
      <c r="I27" s="32">
        <v>160195.1</v>
      </c>
      <c r="J27" s="32">
        <v>111693.40359</v>
      </c>
      <c r="K27" s="6"/>
    </row>
    <row r="28" spans="1:13" s="2" customFormat="1" ht="25.5" customHeight="1">
      <c r="A28" s="129"/>
      <c r="B28" s="126"/>
      <c r="C28" s="126"/>
      <c r="D28" s="126"/>
      <c r="E28" s="52">
        <v>851</v>
      </c>
      <c r="F28" s="34" t="s">
        <v>178</v>
      </c>
      <c r="G28" s="32">
        <v>318970.3</v>
      </c>
      <c r="H28" s="32">
        <v>318970.3</v>
      </c>
      <c r="I28" s="32">
        <v>318970.3</v>
      </c>
      <c r="J28" s="32">
        <v>318968.30007</v>
      </c>
      <c r="K28" s="6"/>
    </row>
    <row r="29" spans="1:13" s="2" customFormat="1" ht="25.5" customHeight="1">
      <c r="A29" s="129"/>
      <c r="B29" s="126"/>
      <c r="C29" s="126"/>
      <c r="D29" s="126"/>
      <c r="E29" s="52">
        <v>851</v>
      </c>
      <c r="F29" s="34" t="s">
        <v>179</v>
      </c>
      <c r="G29" s="32">
        <v>100000</v>
      </c>
      <c r="H29" s="32">
        <v>548893.5</v>
      </c>
      <c r="I29" s="32">
        <v>548893.5</v>
      </c>
      <c r="J29" s="32">
        <v>548892.62097000005</v>
      </c>
      <c r="K29" s="6"/>
    </row>
    <row r="30" spans="1:13" s="2" customFormat="1" ht="25.5" customHeight="1">
      <c r="A30" s="129"/>
      <c r="B30" s="126"/>
      <c r="C30" s="126"/>
      <c r="D30" s="126"/>
      <c r="E30" s="52">
        <v>851</v>
      </c>
      <c r="F30" s="34" t="s">
        <v>187</v>
      </c>
      <c r="G30" s="32">
        <v>290000</v>
      </c>
      <c r="H30" s="32">
        <v>0</v>
      </c>
      <c r="I30" s="32">
        <v>0</v>
      </c>
      <c r="J30" s="32">
        <v>0</v>
      </c>
      <c r="K30" s="6"/>
    </row>
    <row r="31" spans="1:13" s="2" customFormat="1" ht="25.5" customHeight="1">
      <c r="A31" s="129"/>
      <c r="B31" s="126"/>
      <c r="C31" s="126"/>
      <c r="D31" s="126"/>
      <c r="E31" s="52">
        <v>851</v>
      </c>
      <c r="F31" s="34" t="s">
        <v>180</v>
      </c>
      <c r="G31" s="32">
        <v>0</v>
      </c>
      <c r="H31" s="32">
        <v>1162610</v>
      </c>
      <c r="I31" s="32">
        <v>1162610</v>
      </c>
      <c r="J31" s="32">
        <v>1162610</v>
      </c>
      <c r="K31" s="6"/>
    </row>
    <row r="32" spans="1:13" s="2" customFormat="1" ht="25.5" customHeight="1">
      <c r="A32" s="129"/>
      <c r="B32" s="126"/>
      <c r="C32" s="126"/>
      <c r="D32" s="126"/>
      <c r="E32" s="52">
        <v>851</v>
      </c>
      <c r="F32" s="34" t="s">
        <v>181</v>
      </c>
      <c r="G32" s="32">
        <v>145178.1</v>
      </c>
      <c r="H32" s="32">
        <v>143064.6</v>
      </c>
      <c r="I32" s="32">
        <v>145895</v>
      </c>
      <c r="J32" s="32">
        <v>109071.88021</v>
      </c>
      <c r="K32" s="6"/>
    </row>
    <row r="33" spans="1:11" s="2" customFormat="1" ht="25.5" customHeight="1">
      <c r="A33" s="129"/>
      <c r="B33" s="126"/>
      <c r="C33" s="126"/>
      <c r="D33" s="126"/>
      <c r="E33" s="52">
        <v>851</v>
      </c>
      <c r="F33" s="34" t="s">
        <v>182</v>
      </c>
      <c r="G33" s="32">
        <v>6717822.5999999996</v>
      </c>
      <c r="H33" s="32">
        <v>6917742.5999999996</v>
      </c>
      <c r="I33" s="32">
        <v>6854705.2000000002</v>
      </c>
      <c r="J33" s="32">
        <v>6865001.2335200002</v>
      </c>
      <c r="K33" s="6"/>
    </row>
    <row r="34" spans="1:11" s="2" customFormat="1" ht="25.5" customHeight="1">
      <c r="A34" s="130"/>
      <c r="B34" s="127"/>
      <c r="C34" s="127"/>
      <c r="D34" s="127"/>
      <c r="E34" s="52">
        <v>851</v>
      </c>
      <c r="F34" s="34" t="s">
        <v>183</v>
      </c>
      <c r="G34" s="32">
        <v>279315.59999999998</v>
      </c>
      <c r="H34" s="32">
        <v>274175.59999999998</v>
      </c>
      <c r="I34" s="32">
        <v>274175.59999999998</v>
      </c>
      <c r="J34" s="32">
        <v>247639.87314000001</v>
      </c>
      <c r="K34" s="6"/>
    </row>
    <row r="35" spans="1:11" ht="27.75" customHeight="1">
      <c r="A35" s="143">
        <v>5</v>
      </c>
      <c r="B35" s="138" t="s">
        <v>84</v>
      </c>
      <c r="C35" s="138" t="s">
        <v>215</v>
      </c>
      <c r="D35" s="11" t="s">
        <v>78</v>
      </c>
      <c r="E35" s="29" t="s">
        <v>9</v>
      </c>
      <c r="F35" s="29" t="s">
        <v>9</v>
      </c>
      <c r="G35" s="66">
        <f>SUM(G36:G44)</f>
        <v>903632.3</v>
      </c>
      <c r="H35" s="66">
        <f t="shared" ref="H35:J35" si="5">SUM(H36:H44)</f>
        <v>1609504.7000000002</v>
      </c>
      <c r="I35" s="66">
        <f t="shared" si="5"/>
        <v>1633466.5</v>
      </c>
      <c r="J35" s="66">
        <f t="shared" si="5"/>
        <v>1559529.324</v>
      </c>
      <c r="K35" s="7"/>
    </row>
    <row r="36" spans="1:11" ht="23.25" customHeight="1">
      <c r="A36" s="144"/>
      <c r="B36" s="139"/>
      <c r="C36" s="141"/>
      <c r="D36" s="125" t="s">
        <v>20</v>
      </c>
      <c r="E36" s="95">
        <v>851</v>
      </c>
      <c r="F36" s="95" t="s">
        <v>207</v>
      </c>
      <c r="G36" s="67">
        <v>438625.2</v>
      </c>
      <c r="H36" s="67">
        <v>446148.2</v>
      </c>
      <c r="I36" s="67">
        <v>445525.2</v>
      </c>
      <c r="J36" s="67">
        <v>445557.44799999997</v>
      </c>
      <c r="K36" s="7"/>
    </row>
    <row r="37" spans="1:11" ht="23.25" customHeight="1">
      <c r="A37" s="144"/>
      <c r="B37" s="139"/>
      <c r="C37" s="141"/>
      <c r="D37" s="127"/>
      <c r="E37" s="95">
        <v>851</v>
      </c>
      <c r="F37" s="95" t="s">
        <v>208</v>
      </c>
      <c r="G37" s="32">
        <v>4854</v>
      </c>
      <c r="H37" s="32">
        <v>5718</v>
      </c>
      <c r="I37" s="32">
        <v>4854</v>
      </c>
      <c r="J37" s="32">
        <v>5717.78</v>
      </c>
      <c r="K37" s="7"/>
    </row>
    <row r="38" spans="1:11" ht="24" customHeight="1">
      <c r="A38" s="144"/>
      <c r="B38" s="139"/>
      <c r="C38" s="141"/>
      <c r="D38" s="65" t="s">
        <v>14</v>
      </c>
      <c r="E38" s="95">
        <v>871</v>
      </c>
      <c r="F38" s="95" t="s">
        <v>209</v>
      </c>
      <c r="G38" s="31">
        <v>6800</v>
      </c>
      <c r="H38" s="31">
        <v>10400</v>
      </c>
      <c r="I38" s="31">
        <v>10400</v>
      </c>
      <c r="J38" s="31">
        <v>9190.7999999999993</v>
      </c>
      <c r="K38" s="7"/>
    </row>
    <row r="39" spans="1:11" ht="24.75" customHeight="1">
      <c r="A39" s="144"/>
      <c r="B39" s="139"/>
      <c r="C39" s="141"/>
      <c r="D39" s="125" t="s">
        <v>20</v>
      </c>
      <c r="E39" s="95">
        <v>851</v>
      </c>
      <c r="F39" s="34" t="s">
        <v>210</v>
      </c>
      <c r="G39" s="31">
        <v>131608.6</v>
      </c>
      <c r="H39" s="31">
        <v>84327.6</v>
      </c>
      <c r="I39" s="31">
        <v>109776.4</v>
      </c>
      <c r="J39" s="31">
        <v>72487.058000000005</v>
      </c>
      <c r="K39" s="7"/>
    </row>
    <row r="40" spans="1:11" ht="23.25" customHeight="1">
      <c r="A40" s="144"/>
      <c r="B40" s="139"/>
      <c r="C40" s="141"/>
      <c r="D40" s="126"/>
      <c r="E40" s="95">
        <v>851</v>
      </c>
      <c r="F40" s="34" t="s">
        <v>211</v>
      </c>
      <c r="G40" s="31">
        <v>28619.5</v>
      </c>
      <c r="H40" s="31">
        <v>49048.2</v>
      </c>
      <c r="I40" s="31">
        <v>49048.2</v>
      </c>
      <c r="J40" s="31">
        <v>49033.63</v>
      </c>
      <c r="K40" s="7"/>
    </row>
    <row r="41" spans="1:11" ht="19.5" customHeight="1">
      <c r="A41" s="144"/>
      <c r="B41" s="139"/>
      <c r="C41" s="141"/>
      <c r="D41" s="126"/>
      <c r="E41" s="95">
        <v>851</v>
      </c>
      <c r="F41" s="34">
        <v>1740293810</v>
      </c>
      <c r="G41" s="32">
        <v>223957.4</v>
      </c>
      <c r="H41" s="32">
        <v>240754.1</v>
      </c>
      <c r="I41" s="32">
        <v>240754.1</v>
      </c>
      <c r="J41" s="31">
        <v>204505.76800000001</v>
      </c>
      <c r="K41" s="7"/>
    </row>
    <row r="42" spans="1:11" ht="19.5" customHeight="1">
      <c r="A42" s="144"/>
      <c r="B42" s="139"/>
      <c r="C42" s="141"/>
      <c r="D42" s="126"/>
      <c r="E42" s="68">
        <v>851</v>
      </c>
      <c r="F42" s="34" t="s">
        <v>212</v>
      </c>
      <c r="G42" s="31">
        <v>390</v>
      </c>
      <c r="H42" s="31">
        <v>482.3</v>
      </c>
      <c r="I42" s="31">
        <v>482.3</v>
      </c>
      <c r="J42" s="31">
        <v>410.54</v>
      </c>
      <c r="K42" s="7"/>
    </row>
    <row r="43" spans="1:11" ht="18" customHeight="1">
      <c r="A43" s="144"/>
      <c r="B43" s="139"/>
      <c r="C43" s="141"/>
      <c r="D43" s="126"/>
      <c r="E43" s="95">
        <v>851</v>
      </c>
      <c r="F43" s="34" t="s">
        <v>213</v>
      </c>
      <c r="G43" s="31">
        <v>68777.600000000006</v>
      </c>
      <c r="H43" s="31">
        <v>76858.899999999994</v>
      </c>
      <c r="I43" s="31">
        <v>76858.899999999994</v>
      </c>
      <c r="J43" s="31">
        <v>76858.899999999994</v>
      </c>
      <c r="K43" s="7"/>
    </row>
    <row r="44" spans="1:11" ht="21.75" customHeight="1">
      <c r="A44" s="145"/>
      <c r="B44" s="140"/>
      <c r="C44" s="142"/>
      <c r="D44" s="127"/>
      <c r="E44" s="95">
        <v>851</v>
      </c>
      <c r="F44" s="34" t="s">
        <v>214</v>
      </c>
      <c r="G44" s="31" t="s">
        <v>197</v>
      </c>
      <c r="H44" s="31">
        <v>695767.4</v>
      </c>
      <c r="I44" s="31">
        <v>695767.4</v>
      </c>
      <c r="J44" s="31">
        <v>695767.4</v>
      </c>
      <c r="K44" s="7"/>
    </row>
  </sheetData>
  <mergeCells count="29">
    <mergeCell ref="D39:D44"/>
    <mergeCell ref="D36:D37"/>
    <mergeCell ref="A10:A12"/>
    <mergeCell ref="B10:B12"/>
    <mergeCell ref="C10:C12"/>
    <mergeCell ref="A22:A24"/>
    <mergeCell ref="B25:B34"/>
    <mergeCell ref="C25:C34"/>
    <mergeCell ref="B35:B44"/>
    <mergeCell ref="C35:C44"/>
    <mergeCell ref="A35:A44"/>
    <mergeCell ref="B13:B21"/>
    <mergeCell ref="C13:C21"/>
    <mergeCell ref="D14:D21"/>
    <mergeCell ref="A13:A21"/>
    <mergeCell ref="D23:D24"/>
    <mergeCell ref="C22:C24"/>
    <mergeCell ref="B22:B24"/>
    <mergeCell ref="D26:D34"/>
    <mergeCell ref="A25:A34"/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printOptions horizontalCentered="1"/>
  <pageMargins left="0.11811023622047245" right="0.11811023622047245" top="0.39370078740157483" bottom="0.15748031496062992" header="0.11811023622047245" footer="0.11811023622047245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4"/>
  <sheetViews>
    <sheetView zoomScaleNormal="100" workbookViewId="0">
      <selection activeCell="L11" sqref="L11"/>
    </sheetView>
  </sheetViews>
  <sheetFormatPr defaultColWidth="9.140625" defaultRowHeight="15"/>
  <cols>
    <col min="1" max="1" width="5.5703125" style="76" customWidth="1"/>
    <col min="2" max="2" width="23.42578125" style="76" customWidth="1"/>
    <col min="3" max="3" width="37.85546875" style="76" customWidth="1"/>
    <col min="4" max="4" width="23.28515625" style="76" customWidth="1"/>
    <col min="5" max="5" width="14.7109375" style="84" customWidth="1"/>
    <col min="6" max="6" width="17.28515625" style="84" customWidth="1"/>
    <col min="7" max="7" width="17.42578125" style="76" customWidth="1"/>
    <col min="8" max="16384" width="9.140625" style="76"/>
  </cols>
  <sheetData>
    <row r="1" spans="1:7" ht="19.5" customHeight="1">
      <c r="A1" s="85"/>
      <c r="B1" s="23"/>
      <c r="C1" s="23"/>
      <c r="D1" s="23"/>
      <c r="E1" s="24"/>
      <c r="F1" s="25" t="s">
        <v>271</v>
      </c>
    </row>
    <row r="2" spans="1:7" ht="74.25" customHeight="1">
      <c r="A2" s="131" t="s">
        <v>297</v>
      </c>
      <c r="B2" s="149"/>
      <c r="C2" s="149"/>
      <c r="D2" s="149"/>
      <c r="E2" s="149"/>
      <c r="F2" s="149"/>
    </row>
    <row r="3" spans="1:7" ht="68.25" customHeight="1">
      <c r="A3" s="77" t="s">
        <v>262</v>
      </c>
      <c r="B3" s="77" t="s">
        <v>263</v>
      </c>
      <c r="C3" s="77" t="s">
        <v>272</v>
      </c>
      <c r="D3" s="77" t="s">
        <v>264</v>
      </c>
      <c r="E3" s="78" t="s">
        <v>265</v>
      </c>
      <c r="F3" s="78" t="s">
        <v>266</v>
      </c>
    </row>
    <row r="4" spans="1:7">
      <c r="A4" s="77">
        <v>1</v>
      </c>
      <c r="B4" s="77">
        <v>2</v>
      </c>
      <c r="C4" s="77">
        <v>3</v>
      </c>
      <c r="D4" s="77">
        <v>4</v>
      </c>
      <c r="E4" s="78">
        <v>5</v>
      </c>
      <c r="F4" s="78">
        <v>6</v>
      </c>
    </row>
    <row r="5" spans="1:7" ht="19.5" customHeight="1">
      <c r="A5" s="150">
        <v>1</v>
      </c>
      <c r="B5" s="138" t="s">
        <v>8</v>
      </c>
      <c r="C5" s="138" t="s">
        <v>267</v>
      </c>
      <c r="D5" s="79" t="s">
        <v>268</v>
      </c>
      <c r="E5" s="80">
        <f>E6+E7</f>
        <v>22517011.600000001</v>
      </c>
      <c r="F5" s="80">
        <f>F6+F7</f>
        <v>22305261.835500002</v>
      </c>
    </row>
    <row r="6" spans="1:7" ht="22.5" customHeight="1">
      <c r="A6" s="151"/>
      <c r="B6" s="152"/>
      <c r="C6" s="152"/>
      <c r="D6" s="79" t="s">
        <v>163</v>
      </c>
      <c r="E6" s="80">
        <f>E10+E14+E18+E22</f>
        <v>4150588.6</v>
      </c>
      <c r="F6" s="80">
        <f>F10+F14+F18+F22</f>
        <v>4150588.6</v>
      </c>
    </row>
    <row r="7" spans="1:7" ht="22.5" customHeight="1">
      <c r="A7" s="151"/>
      <c r="B7" s="152"/>
      <c r="C7" s="152"/>
      <c r="D7" s="79" t="s">
        <v>164</v>
      </c>
      <c r="E7" s="80">
        <f>E11+E15+E19+E23</f>
        <v>18366423</v>
      </c>
      <c r="F7" s="80">
        <f>F11+F15+F19+F23</f>
        <v>18154673.2355</v>
      </c>
    </row>
    <row r="8" spans="1:7" ht="36.75" customHeight="1">
      <c r="A8" s="151"/>
      <c r="B8" s="153"/>
      <c r="C8" s="153"/>
      <c r="D8" s="81" t="s">
        <v>269</v>
      </c>
      <c r="E8" s="82">
        <v>0</v>
      </c>
      <c r="F8" s="82" t="s">
        <v>18</v>
      </c>
    </row>
    <row r="9" spans="1:7" ht="24.75" customHeight="1">
      <c r="A9" s="150">
        <v>2</v>
      </c>
      <c r="B9" s="138" t="s">
        <v>16</v>
      </c>
      <c r="C9" s="138" t="s">
        <v>27</v>
      </c>
      <c r="D9" s="81" t="s">
        <v>268</v>
      </c>
      <c r="E9" s="87">
        <f>E10+E11+E12</f>
        <v>11381855.199999999</v>
      </c>
      <c r="F9" s="87">
        <f>F10+F11+F12</f>
        <v>11381855.199999999</v>
      </c>
      <c r="G9" s="83"/>
    </row>
    <row r="10" spans="1:7" ht="21.6" customHeight="1">
      <c r="A10" s="151"/>
      <c r="B10" s="152"/>
      <c r="C10" s="152"/>
      <c r="D10" s="81" t="s">
        <v>163</v>
      </c>
      <c r="E10" s="90">
        <v>2987978.6</v>
      </c>
      <c r="F10" s="90">
        <v>2987978.6</v>
      </c>
    </row>
    <row r="11" spans="1:7" ht="21.6" customHeight="1">
      <c r="A11" s="151"/>
      <c r="B11" s="152"/>
      <c r="C11" s="152"/>
      <c r="D11" s="79" t="s">
        <v>164</v>
      </c>
      <c r="E11" s="90">
        <v>8393876.5999999996</v>
      </c>
      <c r="F11" s="90">
        <v>8393876.5999999996</v>
      </c>
    </row>
    <row r="12" spans="1:7" ht="29.25" customHeight="1">
      <c r="A12" s="154"/>
      <c r="B12" s="153"/>
      <c r="C12" s="153"/>
      <c r="D12" s="81" t="s">
        <v>269</v>
      </c>
      <c r="E12" s="82">
        <v>0</v>
      </c>
      <c r="F12" s="82">
        <v>0</v>
      </c>
    </row>
    <row r="13" spans="1:7" ht="27.75" customHeight="1">
      <c r="A13" s="150">
        <v>3</v>
      </c>
      <c r="B13" s="155" t="s">
        <v>16</v>
      </c>
      <c r="C13" s="155" t="s">
        <v>185</v>
      </c>
      <c r="D13" s="81" t="s">
        <v>268</v>
      </c>
      <c r="E13" s="82">
        <f>E14+E15+E16</f>
        <v>0</v>
      </c>
      <c r="F13" s="82">
        <f>F14+F15+F16</f>
        <v>0</v>
      </c>
    </row>
    <row r="14" spans="1:7" ht="26.25" customHeight="1">
      <c r="A14" s="151"/>
      <c r="B14" s="156"/>
      <c r="C14" s="156"/>
      <c r="D14" s="81" t="s">
        <v>163</v>
      </c>
      <c r="E14" s="82">
        <v>0</v>
      </c>
      <c r="F14" s="82">
        <v>0</v>
      </c>
    </row>
    <row r="15" spans="1:7" ht="22.5" customHeight="1">
      <c r="A15" s="151"/>
      <c r="B15" s="156"/>
      <c r="C15" s="156"/>
      <c r="D15" s="79" t="s">
        <v>164</v>
      </c>
      <c r="E15" s="82">
        <v>0</v>
      </c>
      <c r="F15" s="82">
        <v>0</v>
      </c>
    </row>
    <row r="16" spans="1:7" ht="31.5" customHeight="1">
      <c r="A16" s="151"/>
      <c r="B16" s="157"/>
      <c r="C16" s="157"/>
      <c r="D16" s="81" t="s">
        <v>269</v>
      </c>
      <c r="E16" s="82">
        <v>0</v>
      </c>
      <c r="F16" s="82">
        <v>0</v>
      </c>
    </row>
    <row r="17" spans="1:6" ht="21.6" customHeight="1">
      <c r="A17" s="150">
        <v>4</v>
      </c>
      <c r="B17" s="138" t="s">
        <v>84</v>
      </c>
      <c r="C17" s="138" t="s">
        <v>186</v>
      </c>
      <c r="D17" s="81" t="s">
        <v>268</v>
      </c>
      <c r="E17" s="89">
        <f>E18+E19</f>
        <v>9525651.6999999993</v>
      </c>
      <c r="F17" s="89">
        <f>F18+F19</f>
        <v>9363877.3114999998</v>
      </c>
    </row>
    <row r="18" spans="1:6" ht="21.6" customHeight="1">
      <c r="A18" s="151"/>
      <c r="B18" s="152"/>
      <c r="C18" s="152"/>
      <c r="D18" s="81" t="s">
        <v>163</v>
      </c>
      <c r="E18" s="90">
        <v>1162610</v>
      </c>
      <c r="F18" s="90">
        <v>1162610</v>
      </c>
    </row>
    <row r="19" spans="1:6" ht="21.6" customHeight="1">
      <c r="A19" s="151"/>
      <c r="B19" s="152"/>
      <c r="C19" s="152"/>
      <c r="D19" s="79" t="s">
        <v>164</v>
      </c>
      <c r="E19" s="90">
        <v>8363041.7000000002</v>
      </c>
      <c r="F19" s="89">
        <v>8201267.3114999998</v>
      </c>
    </row>
    <row r="20" spans="1:6" ht="30" customHeight="1">
      <c r="A20" s="154"/>
      <c r="B20" s="153"/>
      <c r="C20" s="153"/>
      <c r="D20" s="81" t="s">
        <v>269</v>
      </c>
      <c r="E20" s="88" t="s">
        <v>18</v>
      </c>
      <c r="F20" s="82" t="s">
        <v>18</v>
      </c>
    </row>
    <row r="21" spans="1:6" ht="30.6" customHeight="1">
      <c r="A21" s="150">
        <v>5</v>
      </c>
      <c r="B21" s="138" t="s">
        <v>84</v>
      </c>
      <c r="C21" s="138" t="s">
        <v>280</v>
      </c>
      <c r="D21" s="81" t="s">
        <v>268</v>
      </c>
      <c r="E21" s="90">
        <f>E22+E23</f>
        <v>1609504.7000000002</v>
      </c>
      <c r="F21" s="90">
        <f>F22+F23</f>
        <v>1559529.324</v>
      </c>
    </row>
    <row r="22" spans="1:6" ht="26.45" customHeight="1">
      <c r="A22" s="151"/>
      <c r="B22" s="152"/>
      <c r="C22" s="152"/>
      <c r="D22" s="81" t="s">
        <v>163</v>
      </c>
      <c r="E22" s="91"/>
      <c r="F22" s="91"/>
    </row>
    <row r="23" spans="1:6" ht="26.45" customHeight="1">
      <c r="A23" s="151"/>
      <c r="B23" s="152"/>
      <c r="C23" s="152"/>
      <c r="D23" s="79" t="s">
        <v>164</v>
      </c>
      <c r="E23" s="90">
        <v>1609504.7000000002</v>
      </c>
      <c r="F23" s="90">
        <v>1559529.324</v>
      </c>
    </row>
    <row r="24" spans="1:6" ht="36" customHeight="1">
      <c r="A24" s="151"/>
      <c r="B24" s="153"/>
      <c r="C24" s="153"/>
      <c r="D24" s="81" t="s">
        <v>269</v>
      </c>
      <c r="E24" s="88" t="s">
        <v>18</v>
      </c>
      <c r="F24" s="82" t="s">
        <v>18</v>
      </c>
    </row>
  </sheetData>
  <mergeCells count="16">
    <mergeCell ref="A21:A24"/>
    <mergeCell ref="B21:B24"/>
    <mergeCell ref="C21:C24"/>
    <mergeCell ref="A13:A16"/>
    <mergeCell ref="B13:B16"/>
    <mergeCell ref="C13:C16"/>
    <mergeCell ref="A17:A20"/>
    <mergeCell ref="B17:B20"/>
    <mergeCell ref="C17:C20"/>
    <mergeCell ref="A2:F2"/>
    <mergeCell ref="A5:A8"/>
    <mergeCell ref="B5:B8"/>
    <mergeCell ref="C5:C8"/>
    <mergeCell ref="A9:A12"/>
    <mergeCell ref="B9:B12"/>
    <mergeCell ref="C9:C12"/>
  </mergeCells>
  <printOptions horizontalCentered="1"/>
  <pageMargins left="0.31496062992125984" right="0.31496062992125984" top="0.19685039370078741" bottom="0.19685039370078741" header="0.19685039370078741" footer="0.31496062992125984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82"/>
  <sheetViews>
    <sheetView topLeftCell="A76" zoomScale="85" zoomScaleNormal="85" workbookViewId="0">
      <selection activeCell="F73" sqref="F73"/>
    </sheetView>
  </sheetViews>
  <sheetFormatPr defaultRowHeight="15.75"/>
  <cols>
    <col min="1" max="1" width="11.7109375" style="45" customWidth="1"/>
    <col min="2" max="2" width="35.5703125" style="40" customWidth="1"/>
    <col min="3" max="3" width="11.7109375" style="40" customWidth="1"/>
    <col min="4" max="4" width="12.140625" style="40" customWidth="1"/>
    <col min="5" max="5" width="14.140625" style="40" customWidth="1"/>
    <col min="6" max="6" width="18.7109375" style="40" customWidth="1"/>
    <col min="7" max="7" width="17.42578125" style="40" customWidth="1"/>
    <col min="8" max="8" width="21.5703125" style="40" customWidth="1"/>
    <col min="9" max="16384" width="9.140625" style="40"/>
  </cols>
  <sheetData>
    <row r="1" spans="1:8">
      <c r="H1" s="103" t="s">
        <v>86</v>
      </c>
    </row>
    <row r="3" spans="1:8" ht="41.25" customHeight="1">
      <c r="A3" s="158" t="s">
        <v>283</v>
      </c>
      <c r="B3" s="158"/>
      <c r="C3" s="158"/>
      <c r="D3" s="158"/>
      <c r="E3" s="158"/>
      <c r="F3" s="158"/>
      <c r="G3" s="158"/>
      <c r="H3" s="158"/>
    </row>
    <row r="4" spans="1:8" ht="18.75">
      <c r="A4" s="46"/>
      <c r="B4" s="41"/>
      <c r="C4" s="41"/>
      <c r="D4" s="41"/>
      <c r="E4" s="41"/>
      <c r="F4" s="41"/>
      <c r="G4" s="41"/>
      <c r="H4" s="41"/>
    </row>
    <row r="5" spans="1:8" ht="106.5" customHeight="1">
      <c r="A5" s="16" t="s">
        <v>2</v>
      </c>
      <c r="B5" s="22" t="s">
        <v>87</v>
      </c>
      <c r="C5" s="22" t="s">
        <v>11</v>
      </c>
      <c r="D5" s="22" t="s">
        <v>88</v>
      </c>
      <c r="E5" s="22" t="s">
        <v>89</v>
      </c>
      <c r="F5" s="22" t="s">
        <v>90</v>
      </c>
      <c r="G5" s="22" t="s">
        <v>91</v>
      </c>
      <c r="H5" s="22" t="s">
        <v>92</v>
      </c>
    </row>
    <row r="6" spans="1:8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</row>
    <row r="7" spans="1:8" ht="63" customHeight="1">
      <c r="A7" s="16" t="s">
        <v>7</v>
      </c>
      <c r="B7" s="18" t="s">
        <v>37</v>
      </c>
      <c r="C7" s="16" t="s">
        <v>9</v>
      </c>
      <c r="D7" s="16" t="s">
        <v>9</v>
      </c>
      <c r="E7" s="16" t="s">
        <v>9</v>
      </c>
      <c r="F7" s="16" t="s">
        <v>9</v>
      </c>
      <c r="G7" s="16" t="s">
        <v>9</v>
      </c>
      <c r="H7" s="16" t="s">
        <v>9</v>
      </c>
    </row>
    <row r="8" spans="1:8" ht="63.75" customHeight="1">
      <c r="A8" s="16" t="s">
        <v>93</v>
      </c>
      <c r="B8" s="42" t="s">
        <v>94</v>
      </c>
      <c r="C8" s="16" t="s">
        <v>9</v>
      </c>
      <c r="D8" s="16" t="s">
        <v>9</v>
      </c>
      <c r="E8" s="16" t="s">
        <v>9</v>
      </c>
      <c r="F8" s="16" t="s">
        <v>9</v>
      </c>
      <c r="G8" s="16" t="s">
        <v>9</v>
      </c>
      <c r="H8" s="16" t="s">
        <v>9</v>
      </c>
    </row>
    <row r="9" spans="1:8" ht="84.75" customHeight="1">
      <c r="A9" s="16" t="s">
        <v>95</v>
      </c>
      <c r="B9" s="18" t="s">
        <v>42</v>
      </c>
      <c r="C9" s="22" t="s">
        <v>54</v>
      </c>
      <c r="D9" s="16">
        <v>1</v>
      </c>
      <c r="E9" s="16">
        <v>1</v>
      </c>
      <c r="F9" s="16" t="s">
        <v>9</v>
      </c>
      <c r="G9" s="16" t="s">
        <v>9</v>
      </c>
      <c r="H9" s="22" t="s">
        <v>281</v>
      </c>
    </row>
    <row r="10" spans="1:8" ht="83.25" customHeight="1">
      <c r="A10" s="16" t="s">
        <v>162</v>
      </c>
      <c r="B10" s="42" t="s">
        <v>125</v>
      </c>
      <c r="C10" s="16" t="s">
        <v>9</v>
      </c>
      <c r="D10" s="16" t="s">
        <v>9</v>
      </c>
      <c r="E10" s="16" t="s">
        <v>9</v>
      </c>
      <c r="F10" s="44">
        <v>45261</v>
      </c>
      <c r="G10" s="44" t="s">
        <v>282</v>
      </c>
      <c r="H10" s="37"/>
    </row>
    <row r="11" spans="1:8" ht="63.75" customHeight="1">
      <c r="A11" s="16" t="s">
        <v>96</v>
      </c>
      <c r="B11" s="18" t="s">
        <v>43</v>
      </c>
      <c r="C11" s="22" t="s">
        <v>51</v>
      </c>
      <c r="D11" s="22">
        <v>1</v>
      </c>
      <c r="E11" s="22">
        <v>1</v>
      </c>
      <c r="F11" s="16" t="s">
        <v>9</v>
      </c>
      <c r="G11" s="16" t="s">
        <v>9</v>
      </c>
      <c r="H11" s="72" t="s">
        <v>281</v>
      </c>
    </row>
    <row r="12" spans="1:8" ht="80.25" customHeight="1">
      <c r="A12" s="16" t="s">
        <v>161</v>
      </c>
      <c r="B12" s="42" t="s">
        <v>125</v>
      </c>
      <c r="C12" s="16" t="s">
        <v>9</v>
      </c>
      <c r="D12" s="16" t="s">
        <v>9</v>
      </c>
      <c r="E12" s="16" t="s">
        <v>9</v>
      </c>
      <c r="F12" s="44">
        <v>45288</v>
      </c>
      <c r="G12" s="44" t="s">
        <v>282</v>
      </c>
      <c r="H12" s="37"/>
    </row>
    <row r="13" spans="1:8" ht="68.25" customHeight="1">
      <c r="A13" s="16" t="s">
        <v>97</v>
      </c>
      <c r="B13" s="18" t="s">
        <v>44</v>
      </c>
      <c r="C13" s="22" t="s">
        <v>51</v>
      </c>
      <c r="D13" s="22">
        <v>1</v>
      </c>
      <c r="E13" s="22">
        <v>1</v>
      </c>
      <c r="F13" s="16" t="s">
        <v>9</v>
      </c>
      <c r="G13" s="16" t="s">
        <v>9</v>
      </c>
      <c r="H13" s="72" t="s">
        <v>281</v>
      </c>
    </row>
    <row r="14" spans="1:8" ht="83.25" customHeight="1">
      <c r="A14" s="16" t="s">
        <v>160</v>
      </c>
      <c r="B14" s="42" t="s">
        <v>125</v>
      </c>
      <c r="C14" s="16" t="s">
        <v>9</v>
      </c>
      <c r="D14" s="16" t="s">
        <v>9</v>
      </c>
      <c r="E14" s="16" t="s">
        <v>9</v>
      </c>
      <c r="F14" s="44">
        <v>45288</v>
      </c>
      <c r="G14" s="44" t="s">
        <v>282</v>
      </c>
      <c r="H14" s="37"/>
    </row>
    <row r="15" spans="1:8" ht="126">
      <c r="A15" s="16" t="s">
        <v>100</v>
      </c>
      <c r="B15" s="18" t="s">
        <v>98</v>
      </c>
      <c r="C15" s="16" t="s">
        <v>9</v>
      </c>
      <c r="D15" s="16" t="s">
        <v>9</v>
      </c>
      <c r="E15" s="16" t="s">
        <v>9</v>
      </c>
      <c r="F15" s="16" t="s">
        <v>9</v>
      </c>
      <c r="G15" s="16" t="s">
        <v>9</v>
      </c>
      <c r="H15" s="16" t="s">
        <v>9</v>
      </c>
    </row>
    <row r="16" spans="1:8" ht="134.25" customHeight="1">
      <c r="A16" s="16" t="s">
        <v>101</v>
      </c>
      <c r="B16" s="42" t="s">
        <v>45</v>
      </c>
      <c r="C16" s="22" t="s">
        <v>51</v>
      </c>
      <c r="D16" s="22">
        <v>1</v>
      </c>
      <c r="E16" s="22">
        <v>1</v>
      </c>
      <c r="F16" s="16" t="s">
        <v>9</v>
      </c>
      <c r="G16" s="16" t="s">
        <v>9</v>
      </c>
      <c r="H16" s="72" t="s">
        <v>281</v>
      </c>
    </row>
    <row r="17" spans="1:13" ht="84" customHeight="1">
      <c r="A17" s="16" t="s">
        <v>159</v>
      </c>
      <c r="B17" s="18" t="s">
        <v>125</v>
      </c>
      <c r="C17" s="16" t="s">
        <v>9</v>
      </c>
      <c r="D17" s="16" t="s">
        <v>9</v>
      </c>
      <c r="E17" s="16" t="s">
        <v>9</v>
      </c>
      <c r="F17" s="44">
        <v>45288</v>
      </c>
      <c r="G17" s="44" t="s">
        <v>282</v>
      </c>
      <c r="H17" s="37"/>
    </row>
    <row r="18" spans="1:13" ht="72.75" customHeight="1">
      <c r="A18" s="16" t="s">
        <v>103</v>
      </c>
      <c r="B18" s="42" t="s">
        <v>102</v>
      </c>
      <c r="C18" s="16" t="s">
        <v>9</v>
      </c>
      <c r="D18" s="16" t="s">
        <v>9</v>
      </c>
      <c r="E18" s="16" t="s">
        <v>9</v>
      </c>
      <c r="F18" s="16" t="s">
        <v>9</v>
      </c>
      <c r="G18" s="16" t="s">
        <v>9</v>
      </c>
      <c r="H18" s="16" t="s">
        <v>9</v>
      </c>
    </row>
    <row r="19" spans="1:13" ht="162" customHeight="1">
      <c r="A19" s="16" t="s">
        <v>104</v>
      </c>
      <c r="B19" s="18" t="s">
        <v>46</v>
      </c>
      <c r="C19" s="22" t="s">
        <v>53</v>
      </c>
      <c r="D19" s="22">
        <v>1</v>
      </c>
      <c r="E19" s="22">
        <v>1</v>
      </c>
      <c r="F19" s="16" t="s">
        <v>9</v>
      </c>
      <c r="G19" s="16" t="s">
        <v>9</v>
      </c>
      <c r="H19" s="72" t="s">
        <v>281</v>
      </c>
    </row>
    <row r="20" spans="1:13" ht="90" customHeight="1">
      <c r="A20" s="16" t="s">
        <v>158</v>
      </c>
      <c r="B20" s="42" t="s">
        <v>126</v>
      </c>
      <c r="C20" s="16" t="s">
        <v>9</v>
      </c>
      <c r="D20" s="16" t="s">
        <v>9</v>
      </c>
      <c r="E20" s="16" t="s">
        <v>9</v>
      </c>
      <c r="F20" s="44">
        <v>45288</v>
      </c>
      <c r="G20" s="44" t="s">
        <v>282</v>
      </c>
      <c r="H20" s="37"/>
    </row>
    <row r="21" spans="1:13" ht="56.25" customHeight="1">
      <c r="A21" s="16" t="s">
        <v>79</v>
      </c>
      <c r="B21" s="18" t="s">
        <v>47</v>
      </c>
      <c r="C21" s="16" t="s">
        <v>9</v>
      </c>
      <c r="D21" s="16" t="s">
        <v>9</v>
      </c>
      <c r="E21" s="16" t="s">
        <v>9</v>
      </c>
      <c r="F21" s="16" t="s">
        <v>9</v>
      </c>
      <c r="G21" s="16" t="s">
        <v>9</v>
      </c>
      <c r="H21" s="16" t="s">
        <v>9</v>
      </c>
    </row>
    <row r="22" spans="1:13" ht="74.25" customHeight="1">
      <c r="A22" s="16" t="s">
        <v>99</v>
      </c>
      <c r="B22" s="18" t="s">
        <v>105</v>
      </c>
      <c r="C22" s="16" t="s">
        <v>9</v>
      </c>
      <c r="D22" s="16" t="s">
        <v>9</v>
      </c>
      <c r="E22" s="16" t="s">
        <v>9</v>
      </c>
      <c r="F22" s="16" t="s">
        <v>9</v>
      </c>
      <c r="G22" s="16" t="s">
        <v>9</v>
      </c>
      <c r="H22" s="16" t="s">
        <v>9</v>
      </c>
    </row>
    <row r="23" spans="1:13" ht="118.5" customHeight="1">
      <c r="A23" s="16" t="s">
        <v>106</v>
      </c>
      <c r="B23" s="18" t="s">
        <v>49</v>
      </c>
      <c r="C23" s="22" t="s">
        <v>53</v>
      </c>
      <c r="D23" s="22">
        <v>10</v>
      </c>
      <c r="E23" s="22">
        <v>13</v>
      </c>
      <c r="F23" s="16" t="s">
        <v>9</v>
      </c>
      <c r="G23" s="16" t="s">
        <v>9</v>
      </c>
      <c r="H23" s="72" t="s">
        <v>281</v>
      </c>
    </row>
    <row r="24" spans="1:13" ht="90.75" customHeight="1">
      <c r="A24" s="16" t="s">
        <v>157</v>
      </c>
      <c r="B24" s="42" t="s">
        <v>126</v>
      </c>
      <c r="C24" s="16" t="s">
        <v>9</v>
      </c>
      <c r="D24" s="16" t="s">
        <v>9</v>
      </c>
      <c r="E24" s="16" t="s">
        <v>9</v>
      </c>
      <c r="F24" s="44">
        <v>45271</v>
      </c>
      <c r="G24" s="44" t="s">
        <v>282</v>
      </c>
      <c r="H24" s="37"/>
      <c r="M24" s="43"/>
    </row>
    <row r="25" spans="1:13" ht="192" customHeight="1">
      <c r="A25" s="44" t="s">
        <v>107</v>
      </c>
      <c r="B25" s="18" t="s">
        <v>50</v>
      </c>
      <c r="C25" s="16" t="s">
        <v>52</v>
      </c>
      <c r="D25" s="16">
        <v>194.92</v>
      </c>
      <c r="E25" s="16">
        <v>194.92</v>
      </c>
      <c r="F25" s="16" t="s">
        <v>9</v>
      </c>
      <c r="G25" s="16" t="s">
        <v>9</v>
      </c>
      <c r="H25" s="37" t="s">
        <v>284</v>
      </c>
      <c r="M25" s="43"/>
    </row>
    <row r="26" spans="1:13" ht="68.25" customHeight="1">
      <c r="A26" s="44" t="s">
        <v>156</v>
      </c>
      <c r="B26" s="18" t="s">
        <v>285</v>
      </c>
      <c r="C26" s="16" t="s">
        <v>9</v>
      </c>
      <c r="D26" s="16" t="s">
        <v>9</v>
      </c>
      <c r="E26" s="16" t="s">
        <v>9</v>
      </c>
      <c r="F26" s="44" t="s">
        <v>165</v>
      </c>
      <c r="G26" s="44" t="s">
        <v>165</v>
      </c>
      <c r="H26" s="37" t="s">
        <v>166</v>
      </c>
    </row>
    <row r="27" spans="1:13" ht="163.5" customHeight="1">
      <c r="A27" s="16" t="s">
        <v>108</v>
      </c>
      <c r="B27" s="18" t="s">
        <v>48</v>
      </c>
      <c r="C27" s="37" t="s">
        <v>51</v>
      </c>
      <c r="D27" s="16" t="s">
        <v>18</v>
      </c>
      <c r="E27" s="16" t="s">
        <v>18</v>
      </c>
      <c r="F27" s="16" t="s">
        <v>9</v>
      </c>
      <c r="G27" s="16" t="s">
        <v>9</v>
      </c>
      <c r="H27" s="35" t="s">
        <v>294</v>
      </c>
    </row>
    <row r="28" spans="1:13" ht="108" customHeight="1">
      <c r="A28" s="16" t="s">
        <v>155</v>
      </c>
      <c r="B28" s="42" t="s">
        <v>127</v>
      </c>
      <c r="C28" s="16" t="s">
        <v>9</v>
      </c>
      <c r="D28" s="16" t="s">
        <v>9</v>
      </c>
      <c r="E28" s="16" t="s">
        <v>9</v>
      </c>
      <c r="F28" s="44" t="s">
        <v>165</v>
      </c>
      <c r="G28" s="44" t="s">
        <v>165</v>
      </c>
      <c r="H28" s="72" t="s">
        <v>166</v>
      </c>
    </row>
    <row r="29" spans="1:13" ht="96.75" customHeight="1">
      <c r="A29" s="16" t="s">
        <v>83</v>
      </c>
      <c r="B29" s="18" t="s">
        <v>55</v>
      </c>
      <c r="C29" s="16" t="s">
        <v>9</v>
      </c>
      <c r="D29" s="16" t="s">
        <v>9</v>
      </c>
      <c r="E29" s="16" t="s">
        <v>9</v>
      </c>
      <c r="F29" s="16" t="s">
        <v>9</v>
      </c>
      <c r="G29" s="16" t="s">
        <v>9</v>
      </c>
      <c r="H29" s="16" t="s">
        <v>9</v>
      </c>
    </row>
    <row r="30" spans="1:13" ht="168.75" customHeight="1">
      <c r="A30" s="16" t="s">
        <v>110</v>
      </c>
      <c r="B30" s="42" t="s">
        <v>109</v>
      </c>
      <c r="C30" s="16" t="s">
        <v>9</v>
      </c>
      <c r="D30" s="16" t="s">
        <v>9</v>
      </c>
      <c r="E30" s="16" t="s">
        <v>9</v>
      </c>
      <c r="F30" s="16" t="s">
        <v>9</v>
      </c>
      <c r="G30" s="16" t="s">
        <v>9</v>
      </c>
      <c r="H30" s="16" t="s">
        <v>9</v>
      </c>
    </row>
    <row r="31" spans="1:13" ht="112.5" customHeight="1">
      <c r="A31" s="16" t="s">
        <v>111</v>
      </c>
      <c r="B31" s="11" t="s">
        <v>58</v>
      </c>
      <c r="C31" s="16" t="s">
        <v>73</v>
      </c>
      <c r="D31" s="16" t="s">
        <v>18</v>
      </c>
      <c r="E31" s="16" t="s">
        <v>18</v>
      </c>
      <c r="F31" s="16" t="s">
        <v>9</v>
      </c>
      <c r="G31" s="16" t="s">
        <v>9</v>
      </c>
      <c r="H31" s="37" t="s">
        <v>168</v>
      </c>
    </row>
    <row r="32" spans="1:13" ht="103.5" customHeight="1">
      <c r="A32" s="16" t="s">
        <v>154</v>
      </c>
      <c r="B32" s="42" t="s">
        <v>128</v>
      </c>
      <c r="C32" s="16" t="s">
        <v>9</v>
      </c>
      <c r="D32" s="16" t="s">
        <v>9</v>
      </c>
      <c r="E32" s="16" t="s">
        <v>9</v>
      </c>
      <c r="F32" s="44" t="s">
        <v>165</v>
      </c>
      <c r="G32" s="44" t="s">
        <v>165</v>
      </c>
      <c r="H32" s="72" t="s">
        <v>166</v>
      </c>
    </row>
    <row r="33" spans="1:8" ht="93.75" customHeight="1">
      <c r="A33" s="16" t="s">
        <v>112</v>
      </c>
      <c r="B33" s="11" t="s">
        <v>59</v>
      </c>
      <c r="C33" s="36" t="s">
        <v>73</v>
      </c>
      <c r="D33" s="16" t="s">
        <v>18</v>
      </c>
      <c r="E33" s="16" t="s">
        <v>18</v>
      </c>
      <c r="F33" s="16" t="s">
        <v>9</v>
      </c>
      <c r="G33" s="16" t="s">
        <v>9</v>
      </c>
      <c r="H33" s="37" t="s">
        <v>168</v>
      </c>
    </row>
    <row r="34" spans="1:8" ht="87" customHeight="1">
      <c r="A34" s="16" t="s">
        <v>153</v>
      </c>
      <c r="B34" s="11" t="s">
        <v>129</v>
      </c>
      <c r="C34" s="16" t="s">
        <v>9</v>
      </c>
      <c r="D34" s="16" t="s">
        <v>9</v>
      </c>
      <c r="E34" s="16" t="s">
        <v>9</v>
      </c>
      <c r="F34" s="44" t="s">
        <v>165</v>
      </c>
      <c r="G34" s="44" t="s">
        <v>165</v>
      </c>
      <c r="H34" s="94" t="s">
        <v>166</v>
      </c>
    </row>
    <row r="35" spans="1:8" ht="146.25" customHeight="1">
      <c r="A35" s="16" t="s">
        <v>113</v>
      </c>
      <c r="B35" s="11" t="s">
        <v>68</v>
      </c>
      <c r="C35" s="36" t="s">
        <v>73</v>
      </c>
      <c r="D35" s="16">
        <v>10.771000000000001</v>
      </c>
      <c r="E35" s="16">
        <v>10.771000000000001</v>
      </c>
      <c r="F35" s="16" t="s">
        <v>9</v>
      </c>
      <c r="G35" s="16" t="s">
        <v>9</v>
      </c>
      <c r="H35" s="37" t="s">
        <v>286</v>
      </c>
    </row>
    <row r="36" spans="1:8" ht="84" customHeight="1">
      <c r="A36" s="16" t="s">
        <v>152</v>
      </c>
      <c r="B36" s="42" t="s">
        <v>130</v>
      </c>
      <c r="C36" s="16" t="s">
        <v>9</v>
      </c>
      <c r="D36" s="16" t="s">
        <v>9</v>
      </c>
      <c r="E36" s="16" t="s">
        <v>9</v>
      </c>
      <c r="F36" s="44">
        <v>45291</v>
      </c>
      <c r="G36" s="44" t="s">
        <v>282</v>
      </c>
      <c r="H36" s="37"/>
    </row>
    <row r="37" spans="1:8" ht="129.75" customHeight="1">
      <c r="A37" s="16" t="s">
        <v>114</v>
      </c>
      <c r="B37" s="11" t="s">
        <v>69</v>
      </c>
      <c r="C37" s="36" t="s">
        <v>73</v>
      </c>
      <c r="D37" s="16" t="s">
        <v>18</v>
      </c>
      <c r="E37" s="16" t="s">
        <v>18</v>
      </c>
      <c r="F37" s="16" t="s">
        <v>9</v>
      </c>
      <c r="G37" s="16" t="s">
        <v>9</v>
      </c>
      <c r="H37" s="37" t="s">
        <v>168</v>
      </c>
    </row>
    <row r="38" spans="1:8" ht="82.5" customHeight="1">
      <c r="A38" s="16" t="s">
        <v>151</v>
      </c>
      <c r="B38" s="42" t="s">
        <v>131</v>
      </c>
      <c r="C38" s="16" t="s">
        <v>9</v>
      </c>
      <c r="D38" s="16" t="s">
        <v>9</v>
      </c>
      <c r="E38" s="16" t="s">
        <v>9</v>
      </c>
      <c r="F38" s="44" t="s">
        <v>165</v>
      </c>
      <c r="G38" s="44" t="s">
        <v>165</v>
      </c>
      <c r="H38" s="72" t="s">
        <v>166</v>
      </c>
    </row>
    <row r="39" spans="1:8" ht="162.75" customHeight="1">
      <c r="A39" s="16" t="s">
        <v>115</v>
      </c>
      <c r="B39" s="11" t="s">
        <v>60</v>
      </c>
      <c r="C39" s="36" t="s">
        <v>73</v>
      </c>
      <c r="D39" s="48">
        <v>288.89999999999998</v>
      </c>
      <c r="E39" s="12">
        <f>334.906-10.771</f>
        <v>324.13499999999999</v>
      </c>
      <c r="F39" s="16" t="s">
        <v>9</v>
      </c>
      <c r="G39" s="16" t="s">
        <v>9</v>
      </c>
      <c r="H39" s="37" t="s">
        <v>286</v>
      </c>
    </row>
    <row r="40" spans="1:8" ht="105.75" customHeight="1">
      <c r="A40" s="16" t="s">
        <v>150</v>
      </c>
      <c r="B40" s="42" t="s">
        <v>132</v>
      </c>
      <c r="C40" s="16" t="s">
        <v>9</v>
      </c>
      <c r="D40" s="16" t="s">
        <v>9</v>
      </c>
      <c r="E40" s="16" t="s">
        <v>9</v>
      </c>
      <c r="F40" s="44">
        <v>45291</v>
      </c>
      <c r="G40" s="44" t="s">
        <v>282</v>
      </c>
      <c r="H40" s="37"/>
    </row>
    <row r="41" spans="1:8" ht="134.25" customHeight="1">
      <c r="A41" s="16" t="s">
        <v>116</v>
      </c>
      <c r="B41" s="11" t="s">
        <v>61</v>
      </c>
      <c r="C41" s="36" t="s">
        <v>73</v>
      </c>
      <c r="D41" s="99">
        <v>90</v>
      </c>
      <c r="E41" s="71">
        <v>154.16</v>
      </c>
      <c r="F41" s="16" t="s">
        <v>9</v>
      </c>
      <c r="G41" s="16" t="s">
        <v>9</v>
      </c>
      <c r="H41" s="94" t="s">
        <v>286</v>
      </c>
    </row>
    <row r="42" spans="1:8" ht="83.25" customHeight="1">
      <c r="A42" s="16" t="s">
        <v>149</v>
      </c>
      <c r="B42" s="42" t="s">
        <v>133</v>
      </c>
      <c r="C42" s="16" t="s">
        <v>9</v>
      </c>
      <c r="D42" s="16" t="s">
        <v>9</v>
      </c>
      <c r="E42" s="16" t="s">
        <v>9</v>
      </c>
      <c r="F42" s="44">
        <v>45291</v>
      </c>
      <c r="G42" s="44" t="s">
        <v>282</v>
      </c>
      <c r="H42" s="37"/>
    </row>
    <row r="43" spans="1:8" ht="133.5" customHeight="1">
      <c r="A43" s="16" t="s">
        <v>117</v>
      </c>
      <c r="B43" s="11" t="s">
        <v>62</v>
      </c>
      <c r="C43" s="36" t="s">
        <v>73</v>
      </c>
      <c r="D43" s="49">
        <v>4615.2699999999995</v>
      </c>
      <c r="E43" s="93">
        <v>4650.5060000000003</v>
      </c>
      <c r="F43" s="16" t="s">
        <v>9</v>
      </c>
      <c r="G43" s="16" t="s">
        <v>9</v>
      </c>
      <c r="H43" s="37" t="s">
        <v>286</v>
      </c>
    </row>
    <row r="44" spans="1:8" ht="133.5" customHeight="1">
      <c r="A44" s="16" t="s">
        <v>148</v>
      </c>
      <c r="B44" s="42" t="s">
        <v>134</v>
      </c>
      <c r="C44" s="16" t="s">
        <v>9</v>
      </c>
      <c r="D44" s="16" t="s">
        <v>9</v>
      </c>
      <c r="E44" s="16" t="s">
        <v>9</v>
      </c>
      <c r="F44" s="44">
        <v>45291</v>
      </c>
      <c r="G44" s="44" t="s">
        <v>282</v>
      </c>
      <c r="H44" s="37"/>
    </row>
    <row r="45" spans="1:8" ht="127.5" customHeight="1">
      <c r="A45" s="16" t="s">
        <v>118</v>
      </c>
      <c r="B45" s="11" t="s">
        <v>63</v>
      </c>
      <c r="C45" s="36" t="s">
        <v>73</v>
      </c>
      <c r="D45" s="100">
        <v>6833.61</v>
      </c>
      <c r="E45" s="71">
        <v>6897.7699999999995</v>
      </c>
      <c r="F45" s="16" t="s">
        <v>9</v>
      </c>
      <c r="G45" s="16" t="s">
        <v>9</v>
      </c>
      <c r="H45" s="37" t="s">
        <v>286</v>
      </c>
    </row>
    <row r="46" spans="1:8" ht="99.75" customHeight="1">
      <c r="A46" s="16" t="s">
        <v>147</v>
      </c>
      <c r="B46" s="42" t="s">
        <v>135</v>
      </c>
      <c r="C46" s="16" t="s">
        <v>9</v>
      </c>
      <c r="D46" s="16" t="s">
        <v>9</v>
      </c>
      <c r="E46" s="16" t="s">
        <v>9</v>
      </c>
      <c r="F46" s="44">
        <v>45291</v>
      </c>
      <c r="G46" s="44" t="s">
        <v>282</v>
      </c>
      <c r="H46" s="37"/>
    </row>
    <row r="47" spans="1:8" ht="68.25" customHeight="1">
      <c r="A47" s="16" t="s">
        <v>119</v>
      </c>
      <c r="B47" s="11" t="s">
        <v>64</v>
      </c>
      <c r="C47" s="36" t="s">
        <v>73</v>
      </c>
      <c r="D47" s="50">
        <v>11676.7</v>
      </c>
      <c r="E47" s="50">
        <v>11676.7</v>
      </c>
      <c r="F47" s="16" t="s">
        <v>9</v>
      </c>
      <c r="G47" s="16" t="s">
        <v>9</v>
      </c>
      <c r="H47" s="37" t="s">
        <v>286</v>
      </c>
    </row>
    <row r="48" spans="1:8" ht="87.75" customHeight="1">
      <c r="A48" s="16" t="s">
        <v>146</v>
      </c>
      <c r="B48" s="42" t="s">
        <v>136</v>
      </c>
      <c r="C48" s="16" t="s">
        <v>9</v>
      </c>
      <c r="D48" s="16" t="s">
        <v>9</v>
      </c>
      <c r="E48" s="16" t="s">
        <v>9</v>
      </c>
      <c r="F48" s="44">
        <v>45291</v>
      </c>
      <c r="G48" s="44" t="s">
        <v>282</v>
      </c>
      <c r="H48" s="37"/>
    </row>
    <row r="49" spans="1:8" ht="57" customHeight="1">
      <c r="A49" s="16" t="s">
        <v>120</v>
      </c>
      <c r="B49" s="11" t="s">
        <v>65</v>
      </c>
      <c r="C49" s="36" t="s">
        <v>73</v>
      </c>
      <c r="D49" s="101">
        <v>12291.3</v>
      </c>
      <c r="E49" s="101">
        <v>12291.3</v>
      </c>
      <c r="F49" s="16" t="s">
        <v>9</v>
      </c>
      <c r="G49" s="16" t="s">
        <v>9</v>
      </c>
      <c r="H49" s="94" t="s">
        <v>286</v>
      </c>
    </row>
    <row r="50" spans="1:8" ht="89.25" customHeight="1">
      <c r="A50" s="16" t="s">
        <v>145</v>
      </c>
      <c r="B50" s="42" t="s">
        <v>137</v>
      </c>
      <c r="C50" s="16" t="s">
        <v>9</v>
      </c>
      <c r="D50" s="16" t="s">
        <v>9</v>
      </c>
      <c r="E50" s="16" t="s">
        <v>9</v>
      </c>
      <c r="F50" s="44">
        <v>45291</v>
      </c>
      <c r="G50" s="44" t="s">
        <v>282</v>
      </c>
      <c r="H50" s="37"/>
    </row>
    <row r="51" spans="1:8" ht="85.5" customHeight="1">
      <c r="A51" s="16" t="s">
        <v>121</v>
      </c>
      <c r="B51" s="11" t="s">
        <v>13</v>
      </c>
      <c r="C51" s="37" t="s">
        <v>167</v>
      </c>
      <c r="D51" s="99">
        <v>750</v>
      </c>
      <c r="E51" s="99">
        <v>775</v>
      </c>
      <c r="F51" s="16" t="s">
        <v>9</v>
      </c>
      <c r="G51" s="16" t="s">
        <v>9</v>
      </c>
      <c r="H51" s="37" t="s">
        <v>286</v>
      </c>
    </row>
    <row r="52" spans="1:8" ht="94.5">
      <c r="A52" s="16" t="s">
        <v>144</v>
      </c>
      <c r="B52" s="42" t="s">
        <v>138</v>
      </c>
      <c r="C52" s="16" t="s">
        <v>9</v>
      </c>
      <c r="D52" s="16" t="s">
        <v>9</v>
      </c>
      <c r="E52" s="16" t="s">
        <v>9</v>
      </c>
      <c r="F52" s="44">
        <v>45291</v>
      </c>
      <c r="G52" s="44" t="s">
        <v>282</v>
      </c>
      <c r="H52" s="37"/>
    </row>
    <row r="53" spans="1:8" ht="120" customHeight="1">
      <c r="A53" s="16" t="s">
        <v>122</v>
      </c>
      <c r="B53" s="14" t="s">
        <v>66</v>
      </c>
      <c r="C53" s="16" t="s">
        <v>71</v>
      </c>
      <c r="D53" s="74" t="s">
        <v>18</v>
      </c>
      <c r="E53" s="16" t="s">
        <v>18</v>
      </c>
      <c r="F53" s="16" t="s">
        <v>9</v>
      </c>
      <c r="G53" s="16" t="s">
        <v>9</v>
      </c>
      <c r="H53" s="72" t="s">
        <v>168</v>
      </c>
    </row>
    <row r="54" spans="1:8" ht="143.25" customHeight="1">
      <c r="A54" s="16" t="s">
        <v>143</v>
      </c>
      <c r="B54" s="42" t="s">
        <v>139</v>
      </c>
      <c r="C54" s="16" t="s">
        <v>9</v>
      </c>
      <c r="D54" s="16" t="s">
        <v>9</v>
      </c>
      <c r="E54" s="16" t="s">
        <v>9</v>
      </c>
      <c r="F54" s="44" t="s">
        <v>165</v>
      </c>
      <c r="G54" s="44" t="s">
        <v>165</v>
      </c>
      <c r="H54" s="72" t="s">
        <v>166</v>
      </c>
    </row>
    <row r="55" spans="1:8" ht="80.25" customHeight="1">
      <c r="A55" s="16" t="s">
        <v>123</v>
      </c>
      <c r="B55" s="14" t="s">
        <v>67</v>
      </c>
      <c r="C55" s="37" t="s">
        <v>51</v>
      </c>
      <c r="D55" s="16">
        <v>1</v>
      </c>
      <c r="E55" s="16">
        <v>1</v>
      </c>
      <c r="F55" s="16" t="s">
        <v>9</v>
      </c>
      <c r="G55" s="16" t="s">
        <v>9</v>
      </c>
      <c r="H55" s="37" t="s">
        <v>286</v>
      </c>
    </row>
    <row r="56" spans="1:8" ht="96.75" customHeight="1">
      <c r="A56" s="16" t="s">
        <v>142</v>
      </c>
      <c r="B56" s="18" t="s">
        <v>140</v>
      </c>
      <c r="C56" s="16" t="s">
        <v>9</v>
      </c>
      <c r="D56" s="16" t="s">
        <v>9</v>
      </c>
      <c r="E56" s="16" t="s">
        <v>9</v>
      </c>
      <c r="F56" s="44">
        <v>45291</v>
      </c>
      <c r="G56" s="44" t="s">
        <v>287</v>
      </c>
      <c r="H56" s="37"/>
    </row>
    <row r="57" spans="1:8" ht="102" customHeight="1">
      <c r="A57" s="16" t="s">
        <v>124</v>
      </c>
      <c r="B57" s="60" t="s">
        <v>189</v>
      </c>
      <c r="C57" s="58" t="s">
        <v>188</v>
      </c>
      <c r="D57" s="57">
        <v>1</v>
      </c>
      <c r="E57" s="57">
        <v>1</v>
      </c>
      <c r="F57" s="57" t="s">
        <v>9</v>
      </c>
      <c r="G57" s="57" t="s">
        <v>9</v>
      </c>
      <c r="H57" s="58" t="s">
        <v>288</v>
      </c>
    </row>
    <row r="58" spans="1:8" ht="107.25" customHeight="1">
      <c r="A58" s="16" t="s">
        <v>141</v>
      </c>
      <c r="B58" s="60" t="s">
        <v>190</v>
      </c>
      <c r="C58" s="57" t="s">
        <v>9</v>
      </c>
      <c r="D58" s="57" t="s">
        <v>9</v>
      </c>
      <c r="E58" s="57" t="s">
        <v>9</v>
      </c>
      <c r="F58" s="44">
        <v>45291</v>
      </c>
      <c r="G58" s="44" t="s">
        <v>282</v>
      </c>
      <c r="H58" s="58"/>
    </row>
    <row r="59" spans="1:8" ht="99" customHeight="1">
      <c r="A59" s="96" t="s">
        <v>85</v>
      </c>
      <c r="B59" s="11" t="s">
        <v>191</v>
      </c>
      <c r="C59" s="96" t="s">
        <v>9</v>
      </c>
      <c r="D59" s="96" t="s">
        <v>9</v>
      </c>
      <c r="E59" s="96" t="s">
        <v>9</v>
      </c>
      <c r="F59" s="96" t="s">
        <v>9</v>
      </c>
      <c r="G59" s="96" t="s">
        <v>9</v>
      </c>
      <c r="H59" s="96" t="s">
        <v>9</v>
      </c>
    </row>
    <row r="60" spans="1:8" ht="110.25">
      <c r="A60" s="69" t="s">
        <v>216</v>
      </c>
      <c r="B60" s="14" t="s">
        <v>217</v>
      </c>
      <c r="C60" s="96" t="s">
        <v>9</v>
      </c>
      <c r="D60" s="96" t="s">
        <v>9</v>
      </c>
      <c r="E60" s="96" t="s">
        <v>9</v>
      </c>
      <c r="F60" s="96" t="s">
        <v>9</v>
      </c>
      <c r="G60" s="96" t="s">
        <v>9</v>
      </c>
      <c r="H60" s="96" t="s">
        <v>9</v>
      </c>
    </row>
    <row r="61" spans="1:8" ht="110.25">
      <c r="A61" s="96" t="s">
        <v>218</v>
      </c>
      <c r="B61" s="14" t="s">
        <v>219</v>
      </c>
      <c r="C61" s="94" t="s">
        <v>193</v>
      </c>
      <c r="D61" s="49">
        <v>1250</v>
      </c>
      <c r="E61" s="96">
        <v>1600.42</v>
      </c>
      <c r="F61" s="96" t="s">
        <v>9</v>
      </c>
      <c r="G61" s="96" t="s">
        <v>9</v>
      </c>
      <c r="H61" s="94" t="s">
        <v>286</v>
      </c>
    </row>
    <row r="62" spans="1:8" ht="124.5" customHeight="1">
      <c r="A62" s="96" t="s">
        <v>220</v>
      </c>
      <c r="B62" s="14" t="s">
        <v>221</v>
      </c>
      <c r="C62" s="96" t="s">
        <v>9</v>
      </c>
      <c r="D62" s="96" t="s">
        <v>9</v>
      </c>
      <c r="E62" s="96" t="s">
        <v>9</v>
      </c>
      <c r="F62" s="44">
        <v>45291</v>
      </c>
      <c r="G62" s="96" t="s">
        <v>282</v>
      </c>
      <c r="H62" s="94"/>
    </row>
    <row r="63" spans="1:8" ht="126" customHeight="1">
      <c r="A63" s="96" t="s">
        <v>222</v>
      </c>
      <c r="B63" s="14" t="s">
        <v>223</v>
      </c>
      <c r="C63" s="94" t="s">
        <v>193</v>
      </c>
      <c r="D63" s="49">
        <v>85</v>
      </c>
      <c r="E63" s="96">
        <v>68.709999999999994</v>
      </c>
      <c r="F63" s="96" t="s">
        <v>9</v>
      </c>
      <c r="G63" s="96" t="s">
        <v>9</v>
      </c>
      <c r="H63" s="94" t="s">
        <v>290</v>
      </c>
    </row>
    <row r="64" spans="1:8" ht="117" customHeight="1">
      <c r="A64" s="96" t="s">
        <v>224</v>
      </c>
      <c r="B64" s="14" t="s">
        <v>225</v>
      </c>
      <c r="C64" s="96" t="s">
        <v>9</v>
      </c>
      <c r="D64" s="96" t="s">
        <v>9</v>
      </c>
      <c r="E64" s="96" t="s">
        <v>9</v>
      </c>
      <c r="F64" s="44">
        <v>45291</v>
      </c>
      <c r="G64" s="96" t="s">
        <v>295</v>
      </c>
      <c r="H64" s="94" t="s">
        <v>290</v>
      </c>
    </row>
    <row r="65" spans="1:8" ht="87.75" customHeight="1">
      <c r="A65" s="96" t="s">
        <v>226</v>
      </c>
      <c r="B65" s="14" t="s">
        <v>227</v>
      </c>
      <c r="C65" s="94" t="s">
        <v>193</v>
      </c>
      <c r="D65" s="49">
        <v>10</v>
      </c>
      <c r="E65" s="96">
        <v>33.380000000000003</v>
      </c>
      <c r="F65" s="96" t="s">
        <v>9</v>
      </c>
      <c r="G65" s="96" t="s">
        <v>9</v>
      </c>
      <c r="H65" s="94" t="s">
        <v>286</v>
      </c>
    </row>
    <row r="66" spans="1:8" ht="90.75" customHeight="1">
      <c r="A66" s="96" t="s">
        <v>228</v>
      </c>
      <c r="B66" s="14" t="s">
        <v>229</v>
      </c>
      <c r="C66" s="96" t="s">
        <v>9</v>
      </c>
      <c r="D66" s="96" t="s">
        <v>9</v>
      </c>
      <c r="E66" s="96" t="s">
        <v>9</v>
      </c>
      <c r="F66" s="44">
        <v>45291</v>
      </c>
      <c r="G66" s="96" t="s">
        <v>282</v>
      </c>
      <c r="H66" s="94"/>
    </row>
    <row r="67" spans="1:8" ht="72" customHeight="1">
      <c r="A67" s="96" t="s">
        <v>230</v>
      </c>
      <c r="B67" s="14" t="s">
        <v>231</v>
      </c>
      <c r="C67" s="94" t="s">
        <v>39</v>
      </c>
      <c r="D67" s="96">
        <v>100</v>
      </c>
      <c r="E67" s="96">
        <v>100</v>
      </c>
      <c r="F67" s="96" t="s">
        <v>9</v>
      </c>
      <c r="G67" s="96" t="s">
        <v>9</v>
      </c>
      <c r="H67" s="94" t="s">
        <v>286</v>
      </c>
    </row>
    <row r="68" spans="1:8" ht="85.5" customHeight="1">
      <c r="A68" s="96" t="s">
        <v>232</v>
      </c>
      <c r="B68" s="14" t="s">
        <v>233</v>
      </c>
      <c r="C68" s="96" t="s">
        <v>9</v>
      </c>
      <c r="D68" s="96" t="s">
        <v>9</v>
      </c>
      <c r="E68" s="96" t="s">
        <v>9</v>
      </c>
      <c r="F68" s="44">
        <v>45291</v>
      </c>
      <c r="G68" s="96" t="s">
        <v>282</v>
      </c>
      <c r="H68" s="94"/>
    </row>
    <row r="69" spans="1:8" ht="134.25" customHeight="1">
      <c r="A69" s="96" t="s">
        <v>234</v>
      </c>
      <c r="B69" s="14" t="s">
        <v>235</v>
      </c>
      <c r="C69" s="94" t="s">
        <v>199</v>
      </c>
      <c r="D69" s="96">
        <v>125</v>
      </c>
      <c r="E69" s="96">
        <v>108</v>
      </c>
      <c r="F69" s="96" t="s">
        <v>9</v>
      </c>
      <c r="G69" s="96" t="s">
        <v>9</v>
      </c>
      <c r="H69" s="94" t="s">
        <v>296</v>
      </c>
    </row>
    <row r="70" spans="1:8" ht="94.5">
      <c r="A70" s="96" t="s">
        <v>236</v>
      </c>
      <c r="B70" s="14" t="s">
        <v>237</v>
      </c>
      <c r="C70" s="96" t="s">
        <v>9</v>
      </c>
      <c r="D70" s="96" t="s">
        <v>9</v>
      </c>
      <c r="E70" s="96" t="s">
        <v>9</v>
      </c>
      <c r="F70" s="44">
        <v>45291</v>
      </c>
      <c r="G70" s="96" t="s">
        <v>295</v>
      </c>
      <c r="H70" s="94"/>
    </row>
    <row r="71" spans="1:8" ht="110.25">
      <c r="A71" s="96" t="s">
        <v>238</v>
      </c>
      <c r="B71" s="14" t="s">
        <v>239</v>
      </c>
      <c r="C71" s="94" t="s">
        <v>193</v>
      </c>
      <c r="D71" s="49">
        <v>1000</v>
      </c>
      <c r="E71" s="49">
        <v>1039.49</v>
      </c>
      <c r="F71" s="96" t="s">
        <v>9</v>
      </c>
      <c r="G71" s="96" t="s">
        <v>9</v>
      </c>
      <c r="H71" s="94" t="s">
        <v>286</v>
      </c>
    </row>
    <row r="72" spans="1:8" ht="110.25">
      <c r="A72" s="96" t="s">
        <v>240</v>
      </c>
      <c r="B72" s="14" t="s">
        <v>241</v>
      </c>
      <c r="C72" s="96" t="s">
        <v>9</v>
      </c>
      <c r="D72" s="96" t="s">
        <v>9</v>
      </c>
      <c r="E72" s="96" t="s">
        <v>9</v>
      </c>
      <c r="F72" s="107">
        <v>45230</v>
      </c>
      <c r="G72" s="96" t="s">
        <v>282</v>
      </c>
      <c r="H72" s="94"/>
    </row>
    <row r="73" spans="1:8" ht="141.75">
      <c r="A73" s="96" t="s">
        <v>242</v>
      </c>
      <c r="B73" s="14" t="s">
        <v>243</v>
      </c>
      <c r="C73" s="94" t="s">
        <v>193</v>
      </c>
      <c r="D73" s="49">
        <v>9000</v>
      </c>
      <c r="E73" s="49">
        <v>10084.33</v>
      </c>
      <c r="F73" s="96" t="s">
        <v>9</v>
      </c>
      <c r="G73" s="96" t="s">
        <v>9</v>
      </c>
      <c r="H73" s="94" t="s">
        <v>286</v>
      </c>
    </row>
    <row r="74" spans="1:8" ht="141.75">
      <c r="A74" s="96" t="s">
        <v>244</v>
      </c>
      <c r="B74" s="14" t="s">
        <v>245</v>
      </c>
      <c r="C74" s="96" t="s">
        <v>9</v>
      </c>
      <c r="D74" s="96" t="s">
        <v>9</v>
      </c>
      <c r="E74" s="96" t="s">
        <v>9</v>
      </c>
      <c r="F74" s="44">
        <v>45291</v>
      </c>
      <c r="G74" s="96" t="s">
        <v>282</v>
      </c>
      <c r="H74" s="94"/>
    </row>
    <row r="75" spans="1:8" ht="151.5" customHeight="1">
      <c r="A75" s="96" t="s">
        <v>246</v>
      </c>
      <c r="B75" s="14" t="s">
        <v>247</v>
      </c>
      <c r="C75" s="94" t="s">
        <v>39</v>
      </c>
      <c r="D75" s="96">
        <v>60</v>
      </c>
      <c r="E75" s="96">
        <v>73.599999999999994</v>
      </c>
      <c r="F75" s="96" t="s">
        <v>9</v>
      </c>
      <c r="G75" s="96" t="s">
        <v>9</v>
      </c>
      <c r="H75" s="94" t="s">
        <v>286</v>
      </c>
    </row>
    <row r="76" spans="1:8" ht="156.75" customHeight="1">
      <c r="A76" s="96" t="s">
        <v>248</v>
      </c>
      <c r="B76" s="14" t="s">
        <v>249</v>
      </c>
      <c r="C76" s="96" t="s">
        <v>9</v>
      </c>
      <c r="D76" s="96" t="s">
        <v>9</v>
      </c>
      <c r="E76" s="96" t="s">
        <v>9</v>
      </c>
      <c r="F76" s="44">
        <v>45291</v>
      </c>
      <c r="G76" s="96" t="s">
        <v>282</v>
      </c>
      <c r="H76" s="94"/>
    </row>
    <row r="77" spans="1:8" ht="157.5">
      <c r="A77" s="96" t="s">
        <v>250</v>
      </c>
      <c r="B77" s="14" t="s">
        <v>251</v>
      </c>
      <c r="C77" s="94" t="s">
        <v>39</v>
      </c>
      <c r="D77" s="96">
        <v>20</v>
      </c>
      <c r="E77" s="96">
        <v>89.7</v>
      </c>
      <c r="F77" s="96" t="s">
        <v>9</v>
      </c>
      <c r="G77" s="96" t="s">
        <v>9</v>
      </c>
      <c r="H77" s="94" t="s">
        <v>286</v>
      </c>
    </row>
    <row r="78" spans="1:8" ht="167.25" customHeight="1">
      <c r="A78" s="96" t="s">
        <v>252</v>
      </c>
      <c r="B78" s="14" t="s">
        <v>253</v>
      </c>
      <c r="C78" s="96" t="s">
        <v>9</v>
      </c>
      <c r="D78" s="96" t="s">
        <v>9</v>
      </c>
      <c r="E78" s="96" t="s">
        <v>9</v>
      </c>
      <c r="F78" s="44">
        <v>45291</v>
      </c>
      <c r="G78" s="96" t="s">
        <v>282</v>
      </c>
      <c r="H78" s="94"/>
    </row>
    <row r="79" spans="1:8" ht="214.5" customHeight="1">
      <c r="A79" s="96" t="s">
        <v>254</v>
      </c>
      <c r="B79" s="14" t="s">
        <v>255</v>
      </c>
      <c r="C79" s="94" t="s">
        <v>39</v>
      </c>
      <c r="D79" s="96">
        <v>43</v>
      </c>
      <c r="E79" s="96">
        <v>59.7</v>
      </c>
      <c r="F79" s="96" t="s">
        <v>9</v>
      </c>
      <c r="G79" s="96" t="s">
        <v>9</v>
      </c>
      <c r="H79" s="94" t="s">
        <v>286</v>
      </c>
    </row>
    <row r="80" spans="1:8" ht="201" customHeight="1">
      <c r="A80" s="96" t="s">
        <v>256</v>
      </c>
      <c r="B80" s="14" t="s">
        <v>257</v>
      </c>
      <c r="C80" s="96" t="s">
        <v>9</v>
      </c>
      <c r="D80" s="96" t="s">
        <v>9</v>
      </c>
      <c r="E80" s="96" t="s">
        <v>9</v>
      </c>
      <c r="F80" s="44">
        <v>45291</v>
      </c>
      <c r="G80" s="96" t="s">
        <v>282</v>
      </c>
      <c r="H80" s="94"/>
    </row>
    <row r="81" spans="1:8" ht="53.25" customHeight="1">
      <c r="A81" s="96" t="s">
        <v>258</v>
      </c>
      <c r="B81" s="14" t="s">
        <v>259</v>
      </c>
      <c r="C81" s="96" t="s">
        <v>199</v>
      </c>
      <c r="D81" s="96">
        <v>23</v>
      </c>
      <c r="E81" s="96">
        <v>23</v>
      </c>
      <c r="F81" s="96" t="s">
        <v>9</v>
      </c>
      <c r="G81" s="96" t="s">
        <v>9</v>
      </c>
      <c r="H81" s="94" t="s">
        <v>286</v>
      </c>
    </row>
    <row r="82" spans="1:8" ht="42.75" customHeight="1">
      <c r="A82" s="96" t="s">
        <v>260</v>
      </c>
      <c r="B82" s="14" t="s">
        <v>261</v>
      </c>
      <c r="C82" s="96" t="s">
        <v>9</v>
      </c>
      <c r="D82" s="96" t="s">
        <v>9</v>
      </c>
      <c r="E82" s="96" t="s">
        <v>9</v>
      </c>
      <c r="F82" s="44">
        <v>45291</v>
      </c>
      <c r="G82" s="96" t="s">
        <v>287</v>
      </c>
      <c r="H82" s="94"/>
    </row>
  </sheetData>
  <mergeCells count="1">
    <mergeCell ref="A3:H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Приложение 11</vt:lpstr>
      <vt:lpstr>Приложение 12 </vt:lpstr>
      <vt:lpstr>Приложение 13</vt:lpstr>
      <vt:lpstr>Приложение 14</vt:lpstr>
      <vt:lpstr>'Приложение 12 '!Заголовки_для_печати</vt:lpstr>
      <vt:lpstr>'Приложение 13'!Область_печати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Бондарчук Алина Юрьевна</cp:lastModifiedBy>
  <cp:lastPrinted>2024-04-03T12:22:24Z</cp:lastPrinted>
  <dcterms:created xsi:type="dcterms:W3CDTF">2016-02-04T06:20:45Z</dcterms:created>
  <dcterms:modified xsi:type="dcterms:W3CDTF">2024-04-05T09:05:44Z</dcterms:modified>
</cp:coreProperties>
</file>